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95" windowHeight="13620" activeTab="0"/>
  </bookViews>
  <sheets>
    <sheet name="01.08.16" sheetId="1" r:id="rId1"/>
  </sheets>
  <definedNames>
    <definedName name="_xlnm._FilterDatabase" localSheetId="0" hidden="1">'01.08.16'!$A$10:$M$143</definedName>
    <definedName name="_xlnm.Print_Titles" localSheetId="0">'01.08.16'!$10:$10</definedName>
  </definedNames>
  <calcPr fullCalcOnLoad="1"/>
</workbook>
</file>

<file path=xl/sharedStrings.xml><?xml version="1.0" encoding="utf-8"?>
<sst xmlns="http://schemas.openxmlformats.org/spreadsheetml/2006/main" count="299" uniqueCount="186">
  <si>
    <t>Управление капитального строительства</t>
  </si>
  <si>
    <t xml:space="preserve">Управление по физической культуре и спорту </t>
  </si>
  <si>
    <t>Управление образования</t>
  </si>
  <si>
    <t>Управление культуры</t>
  </si>
  <si>
    <t xml:space="preserve">Управление здравоохранения </t>
  </si>
  <si>
    <t xml:space="preserve">Управление по делам семьи и детей </t>
  </si>
  <si>
    <t xml:space="preserve">Управление по делам молодежи </t>
  </si>
  <si>
    <t>Управление по делам молодежи</t>
  </si>
  <si>
    <t xml:space="preserve">Управление культуры </t>
  </si>
  <si>
    <t xml:space="preserve">Управление капитального строительства </t>
  </si>
  <si>
    <t xml:space="preserve">Управление жилищно-коммунального хозяйства  </t>
  </si>
  <si>
    <t xml:space="preserve">Управление жилищно-коммунального хозяйства </t>
  </si>
  <si>
    <t xml:space="preserve">Управление имущественных отношений </t>
  </si>
  <si>
    <t>Управление по физической культуре и спорту</t>
  </si>
  <si>
    <t xml:space="preserve">Управление образования </t>
  </si>
  <si>
    <t>Главный распорядитель</t>
  </si>
  <si>
    <t>№ п/п</t>
  </si>
  <si>
    <t>Код программы</t>
  </si>
  <si>
    <t>01</t>
  </si>
  <si>
    <t>всего, в том числе</t>
  </si>
  <si>
    <t>03</t>
  </si>
  <si>
    <t>04</t>
  </si>
  <si>
    <t>05</t>
  </si>
  <si>
    <t>06</t>
  </si>
  <si>
    <t>07</t>
  </si>
  <si>
    <t>08</t>
  </si>
  <si>
    <t>10</t>
  </si>
  <si>
    <t>12</t>
  </si>
  <si>
    <t>13</t>
  </si>
  <si>
    <t>14</t>
  </si>
  <si>
    <t>15</t>
  </si>
  <si>
    <t>16</t>
  </si>
  <si>
    <t>17</t>
  </si>
  <si>
    <t>18</t>
  </si>
  <si>
    <t>Процент исполнения к плановым назначениям, %</t>
  </si>
  <si>
    <t>Всего</t>
  </si>
  <si>
    <t>ИНФОРМАЦИЯ</t>
  </si>
  <si>
    <t>об исполнении бюджета муниципального образования город-курорт Анапа</t>
  </si>
  <si>
    <t xml:space="preserve"> в части реализации муниципальных программ</t>
  </si>
  <si>
    <t>19</t>
  </si>
  <si>
    <t>11</t>
  </si>
  <si>
    <t>20</t>
  </si>
  <si>
    <t>09</t>
  </si>
  <si>
    <t>Управление архитектуры и градостроительства</t>
  </si>
  <si>
    <t>Финансовое управление</t>
  </si>
  <si>
    <t>Развитие дошкольного, общего и дополнительного образования детей</t>
  </si>
  <si>
    <t>Наименование муниципальной программы/подпрограммы</t>
  </si>
  <si>
    <t>1.1</t>
  </si>
  <si>
    <t>Безопасность образовательных учреждений</t>
  </si>
  <si>
    <t>1.2</t>
  </si>
  <si>
    <t>1.3</t>
  </si>
  <si>
    <t>Отдельные мероприятия программы</t>
  </si>
  <si>
    <t>4.1</t>
  </si>
  <si>
    <t>Культура Анапы</t>
  </si>
  <si>
    <t>4.2</t>
  </si>
  <si>
    <t>Поддержка клубных учреждений муниципального образования город-курорт Анапа</t>
  </si>
  <si>
    <t>4.3</t>
  </si>
  <si>
    <t>4.4</t>
  </si>
  <si>
    <t>Кадровое обеспечение сферы культуры и искусства муниципального образования город-курорт Анапа</t>
  </si>
  <si>
    <t>Совершенствование деятельности муниципальных учреждений отрасли «Культура» муниципального образования город-курорт Анапа</t>
  </si>
  <si>
    <t>4.5</t>
  </si>
  <si>
    <t>Создание условий для деятельности и поддержки инициатив социально-ориентированных некоммерческих организаций, направленных на развитие местного самоуправления, работу с ветеранами, инвалидами, пенсионерами</t>
  </si>
  <si>
    <t>5.1</t>
  </si>
  <si>
    <t>5.2</t>
  </si>
  <si>
    <t>Поддержка хозяйственной деятельности территориального общественного самоуправления в муниципальном образовании город-курорт Анапа</t>
  </si>
  <si>
    <t>5.3</t>
  </si>
  <si>
    <t>Гармонизация межнациональных отношений и укрепление единства российской нации в муниципальном образовании город-курорт Анапа</t>
  </si>
  <si>
    <t>5.4</t>
  </si>
  <si>
    <t>Памятные календарные даты и знаменательные события муниципального образования город-курорт Анапа</t>
  </si>
  <si>
    <t>5.5</t>
  </si>
  <si>
    <t>Социальные гарантии Почетных граждан муниципального образования город-курорт Анапа и лиц, замещавших муниципальные должности и должности муниципальной службы в органах местного самоуправления города-курорта Анапа</t>
  </si>
  <si>
    <t>6.1</t>
  </si>
  <si>
    <t>Развитие физической культуры и массового спорта в муниципальном образовании город-курорт Анапа</t>
  </si>
  <si>
    <t>6.2</t>
  </si>
  <si>
    <t>Развитие базовых (опорных) видов спорта в муниципальном образовании город-курорт Анапа</t>
  </si>
  <si>
    <t>6.3</t>
  </si>
  <si>
    <t>Развитие спортивных сооружений в муниципальном образовании город-курорт Анапа</t>
  </si>
  <si>
    <t>6.4</t>
  </si>
  <si>
    <t>7.1</t>
  </si>
  <si>
    <t>Развитие водоснабжения населенных пунктов муниципального образования город-курорт Анапа</t>
  </si>
  <si>
    <t>7.2</t>
  </si>
  <si>
    <t>Развитие водоотведения населенных пунктов муниципального образования город-курорт Анапа</t>
  </si>
  <si>
    <t>7.3</t>
  </si>
  <si>
    <t>Проведение капитального ремонта многоквартирных домов в муниципальном образовании город-курорт Анапа</t>
  </si>
  <si>
    <t>18.1</t>
  </si>
  <si>
    <t>Профилактика заболеваний и формирование здорового образа жизни. Развитие первичной медико-санитарной помощи</t>
  </si>
  <si>
    <t>18.2</t>
  </si>
  <si>
    <t>Совершенствование системы оказания специализированной, включая высокотехнологичную, медицинской помощи, скорой, в том числе скорой специализированной медицинской помощи, медицинской эвакуации</t>
  </si>
  <si>
    <t>18.3</t>
  </si>
  <si>
    <t>Кадровое обеспечение системы здравоохранения</t>
  </si>
  <si>
    <t>18.4</t>
  </si>
  <si>
    <t>Совершенствование системы льготного лекарственного обеспечения в амбулаторных условиях</t>
  </si>
  <si>
    <t>18.5</t>
  </si>
  <si>
    <t>Совершенствование системы территориального планирования и информатизации здравоохранения муниципального образования город-курорт Анапа</t>
  </si>
  <si>
    <t>17.1</t>
  </si>
  <si>
    <t>О рекламно-информационной политике муниципального образования город-курорт Анапа</t>
  </si>
  <si>
    <t>17.2</t>
  </si>
  <si>
    <t>Совершенствование муниципальной информационной системы</t>
  </si>
  <si>
    <t>Противодействие коррупции в муниципальном образовании город-курорт Анапа</t>
  </si>
  <si>
    <t>Поисковые и аварийно-спасательные учреждения</t>
  </si>
  <si>
    <t>Укрепление правопорядка, профилактика правонарушений, терроризма и противодействия коррупции в муниципальном образовании город-курорт Анапа</t>
  </si>
  <si>
    <t>Снижение рисков и смягчение последствий чрезвычайных ситуаций природного и техногенного характера на территории муниципального образования город-курорт Анапа</t>
  </si>
  <si>
    <t>Система комплексного обеспечения безопасности жизнедеятельности муниципального образования город-курорт Анапа</t>
  </si>
  <si>
    <t>Первичные меры пожарной безопасности на территории муниципального образования город-курорт Анапа</t>
  </si>
  <si>
    <t>Мероприятия по гражданской обороне, предупреждению и ликвидации чрезвычайных ситуаций, стихийных бедствий и их последствий, выполняемые в рамках специальных решений на территории муниципального образования город-курорт Анапа</t>
  </si>
  <si>
    <t>14.1</t>
  </si>
  <si>
    <t>14.2</t>
  </si>
  <si>
    <t>14.3</t>
  </si>
  <si>
    <t>14.4</t>
  </si>
  <si>
    <t>Поддержка сельского хозяйства</t>
  </si>
  <si>
    <t>13.1</t>
  </si>
  <si>
    <t>13.2</t>
  </si>
  <si>
    <t>Развитие малых форм хозяйствования на селе</t>
  </si>
  <si>
    <t>13.3</t>
  </si>
  <si>
    <t>13.4</t>
  </si>
  <si>
    <t>Устойчивое развитие сельских территорий</t>
  </si>
  <si>
    <t>10.1</t>
  </si>
  <si>
    <t>Капитальное строительство</t>
  </si>
  <si>
    <t>10.2</t>
  </si>
  <si>
    <t>10.3</t>
  </si>
  <si>
    <t>Обеспечение жильем молодых семей</t>
  </si>
  <si>
    <t>10.4</t>
  </si>
  <si>
    <t>Проведение работ по формированию земельных участков для решения вопросов местного значения, муниципальных нужд и создание условий для эффективного использования муниципального имущества муниципального образования город-курорт Анапа</t>
  </si>
  <si>
    <t>10.5</t>
  </si>
  <si>
    <t>Формирование жилищного фонда муниципального образования город-курорт Анапа</t>
  </si>
  <si>
    <t>9.1</t>
  </si>
  <si>
    <t>Содержание улично-дорожной сети</t>
  </si>
  <si>
    <t>9.2</t>
  </si>
  <si>
    <t xml:space="preserve">Санитарная очистка территории </t>
  </si>
  <si>
    <t>9.3</t>
  </si>
  <si>
    <t xml:space="preserve">Озеленение территории </t>
  </si>
  <si>
    <t>9.4</t>
  </si>
  <si>
    <t>Охрана окружающей среды</t>
  </si>
  <si>
    <t>9.5</t>
  </si>
  <si>
    <t>Ремонт и содержание малых архитектурных форм</t>
  </si>
  <si>
    <t>9.6</t>
  </si>
  <si>
    <t>Содержание мест захоронения</t>
  </si>
  <si>
    <t>9.7</t>
  </si>
  <si>
    <t>Отлов бесхозяйных животных</t>
  </si>
  <si>
    <t>9.8</t>
  </si>
  <si>
    <t>Организация общественных работ в целях благоустройства муниципального образования город-курорт Анапа</t>
  </si>
  <si>
    <t>9.9</t>
  </si>
  <si>
    <t>8.1</t>
  </si>
  <si>
    <t>Энергосбережение и повышение энергетической эффективности на территории муниципального образования город-курорт Анапа</t>
  </si>
  <si>
    <t>8.2</t>
  </si>
  <si>
    <t>Газификация муниципального образования город-курорт Анапа</t>
  </si>
  <si>
    <t>8.3</t>
  </si>
  <si>
    <t>Отдельные мероприятия муниципальной программы</t>
  </si>
  <si>
    <t>14.5</t>
  </si>
  <si>
    <t>14.6</t>
  </si>
  <si>
    <t>21</t>
  </si>
  <si>
    <t>Муниципальная программа «Развитие образования в муниципальном образовании город-курорт Анапа» всего, в том числе</t>
  </si>
  <si>
    <t>Муниципальная программа «Развитие культуры» всего, в том числе</t>
  </si>
  <si>
    <t>Муниципальная программа «Развитие гражданского общества в муниципальном образовании город-курорт Анапа» всего, в том числе</t>
  </si>
  <si>
    <t>Муниципальная программа «Развитие физической культуры и спорта в муниципальном образовании город-курорт Анапа» всего, в том числе</t>
  </si>
  <si>
    <t>Муниципальная программа «Развитие жилищно-коммунального хозяйства муниципального образования город-курорт Анапа» всего, в том числе</t>
  </si>
  <si>
    <t>Муниципальная программа «Развитие топливно-энергетического комплекса муниципального образования город-курорт Анапа» всего, в том числе</t>
  </si>
  <si>
    <t>Муниципальная программа «Благоустройство территорий муниципального образования город-курорт Анапа» всего, в том числе</t>
  </si>
  <si>
    <t>Муниципальная программа «Комплексное и устойчивое развитие муниципального образования город-курорт Анапа в сфере строительства, архитектуры» всего, в том числе</t>
  </si>
  <si>
    <t>Муниципальная программа «Развитие сельского хозяйства и регулирование рынков сельскохозяйственной продукции, сырья и продовольствия» всего, в том числе</t>
  </si>
  <si>
    <t>Муниципальная программа «Обеспечение безопасности населения муниципального образования город-курорт Анапа» всего, в том числе</t>
  </si>
  <si>
    <t>Муниципальная программа «Информационное обеспечение деятельности администрации муниципального образования город-курорт Анапа» всего, в том числе</t>
  </si>
  <si>
    <t>Муниципальная программа «Развитие здравоохранения муниципального образования город-курорт Анапа» всего, в том числе</t>
  </si>
  <si>
    <t xml:space="preserve">Администрация МО г-к Анапа </t>
  </si>
  <si>
    <t>всего</t>
  </si>
  <si>
    <t xml:space="preserve"> в том числе за счет средств</t>
  </si>
  <si>
    <t>краевого бюджета</t>
  </si>
  <si>
    <t>местного бюджета</t>
  </si>
  <si>
    <t>в том числе</t>
  </si>
  <si>
    <t>Муниципальная программа «Дети Анапы» всего, в том числе</t>
  </si>
  <si>
    <t>Муниципальная программа «Молодежь Анапы» всего, в том числе</t>
  </si>
  <si>
    <t>Муниципальная программа «Поддержка малого и среднего предпринимательства в муниципальном образовании город-курорт Анапа» всего, в том числе</t>
  </si>
  <si>
    <t>Муниципальная программа «Продвижение курортно-рекреационного потенциала и туристических возможностей курорта Анапа» всего, в том числе</t>
  </si>
  <si>
    <t>Муниципальная программа «Профилактика наркомании, вредных зависимостей, пропаганда здорового образа жизни в муниципальном образовании город-курорт Анапа» всего, в том числе</t>
  </si>
  <si>
    <t>Муниципальная программа «Поддержка социально-ориенти-рованных казачьих обществ на территории муниципального образования город-курорт Анапа» всего, в том числе</t>
  </si>
  <si>
    <t>Муниципальная программа «Доступная среда» всего, в том числе</t>
  </si>
  <si>
    <t>Муниципальная программа «Повышение инвестиционной привлекательности муниципального образования город-курорт Анапа и участие в конгрессно-выставочных мероприятиях» всего, в том числе</t>
  </si>
  <si>
    <t>Муниципальная программа «Обеспечение безопасности дорожного движения в муниципальном образовании город-курорт Анапа» всего, в том числе</t>
  </si>
  <si>
    <t>14.7</t>
  </si>
  <si>
    <t>Утверждено сводной бюджетной росписью на 2016 год, тыс. рублей</t>
  </si>
  <si>
    <t>18.6</t>
  </si>
  <si>
    <t>Профилактика терроризма и экстремизма в муниципальных учреждениях здравоохранения муниципального образования город-курорт Анапа</t>
  </si>
  <si>
    <t>10.6</t>
  </si>
  <si>
    <t>Подготовка градостроительной и землеустроительной документации на территории муниципального образования город-курорт Анапа</t>
  </si>
  <si>
    <t>по состоянию на 1 августа 2016 года</t>
  </si>
  <si>
    <t>Исполнено на 01.08.2016,                                                       тыс. рублей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</si>
</sst>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;[Red]\-#,##0.00;0.00"/>
    <numFmt numFmtId="165" formatCode="000\.00\.0000"/>
    <numFmt numFmtId="166" formatCode="0\.00"/>
    <numFmt numFmtId="167" formatCode="000"/>
    <numFmt numFmtId="168" formatCode="00\.00\.00"/>
    <numFmt numFmtId="169" formatCode="0000"/>
    <numFmt numFmtId="170" formatCode="0\.00\.000\.000"/>
    <numFmt numFmtId="171" formatCode="0000000"/>
    <numFmt numFmtId="172" formatCode="#,##0.0"/>
    <numFmt numFmtId="173" formatCode="#,##0.00_ ;[Red]\-#,##0.00\ "/>
    <numFmt numFmtId="174" formatCode="0.0%"/>
    <numFmt numFmtId="175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 Cyr"/>
      <family val="0"/>
    </font>
    <font>
      <sz val="10"/>
      <name val="Arial"/>
      <family val="2"/>
    </font>
    <font>
      <sz val="12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02">
    <xf numFmtId="0" fontId="0" fillId="0" borderId="0" xfId="0" applyFont="1" applyAlignment="1">
      <alignment/>
    </xf>
    <xf numFmtId="0" fontId="4" fillId="0" borderId="0" xfId="52" applyNumberFormat="1" applyFont="1" applyFill="1" applyAlignment="1" applyProtection="1">
      <alignment horizontal="centerContinuous"/>
      <protection hidden="1"/>
    </xf>
    <xf numFmtId="0" fontId="4" fillId="0" borderId="0" xfId="52" applyFont="1">
      <alignment/>
      <protection/>
    </xf>
    <xf numFmtId="0" fontId="4" fillId="0" borderId="0" xfId="52" applyFont="1" applyProtection="1">
      <alignment/>
      <protection hidden="1"/>
    </xf>
    <xf numFmtId="167" fontId="4" fillId="0" borderId="10" xfId="59" applyNumberFormat="1" applyFont="1" applyFill="1" applyBorder="1" applyAlignment="1" applyProtection="1">
      <alignment vertical="top" wrapText="1"/>
      <protection hidden="1"/>
    </xf>
    <xf numFmtId="167" fontId="4" fillId="0" borderId="10" xfId="52" applyNumberFormat="1" applyFont="1" applyFill="1" applyBorder="1" applyAlignment="1" applyProtection="1">
      <alignment vertical="top" wrapText="1"/>
      <protection hidden="1"/>
    </xf>
    <xf numFmtId="0" fontId="4" fillId="0" borderId="0" xfId="52" applyFont="1" applyAlignment="1">
      <alignment horizontal="center" vertical="center"/>
      <protection/>
    </xf>
    <xf numFmtId="0" fontId="4" fillId="0" borderId="0" xfId="52" applyFont="1" applyBorder="1" applyAlignment="1" applyProtection="1">
      <alignment vertical="top"/>
      <protection hidden="1"/>
    </xf>
    <xf numFmtId="49" fontId="4" fillId="0" borderId="10" xfId="52" applyNumberFormat="1" applyFont="1" applyBorder="1" applyAlignment="1" applyProtection="1">
      <alignment horizontal="center" vertical="top"/>
      <protection hidden="1"/>
    </xf>
    <xf numFmtId="0" fontId="4" fillId="0" borderId="10" xfId="52" applyFont="1" applyBorder="1" applyAlignment="1">
      <alignment horizontal="center" vertical="top"/>
      <protection/>
    </xf>
    <xf numFmtId="0" fontId="3" fillId="0" borderId="0" xfId="56">
      <alignment/>
      <protection/>
    </xf>
    <xf numFmtId="172" fontId="4" fillId="0" borderId="10" xfId="52" applyNumberFormat="1" applyFont="1" applyFill="1" applyBorder="1" applyAlignment="1" applyProtection="1">
      <alignment horizontal="right" vertical="top"/>
      <protection hidden="1"/>
    </xf>
    <xf numFmtId="172" fontId="4" fillId="0" borderId="10" xfId="52" applyNumberFormat="1" applyFont="1" applyFill="1" applyBorder="1" applyAlignment="1" applyProtection="1">
      <alignment horizontal="right" vertical="top" wrapText="1"/>
      <protection hidden="1"/>
    </xf>
    <xf numFmtId="0" fontId="4" fillId="0" borderId="10" xfId="56" applyNumberFormat="1" applyFont="1" applyFill="1" applyBorder="1" applyAlignment="1" applyProtection="1">
      <alignment horizontal="center" vertical="top" wrapText="1"/>
      <protection hidden="1"/>
    </xf>
    <xf numFmtId="171" fontId="4" fillId="0" borderId="0" xfId="52" applyNumberFormat="1" applyFont="1" applyFill="1" applyBorder="1" applyAlignment="1" applyProtection="1">
      <alignment horizontal="left" vertical="top" wrapText="1"/>
      <protection hidden="1"/>
    </xf>
    <xf numFmtId="0" fontId="4" fillId="0" borderId="0" xfId="52" applyFont="1" applyBorder="1">
      <alignment/>
      <protection/>
    </xf>
    <xf numFmtId="167" fontId="4" fillId="0" borderId="0" xfId="52" applyNumberFormat="1" applyFont="1" applyFill="1" applyBorder="1" applyAlignment="1" applyProtection="1">
      <alignment vertical="top" wrapText="1"/>
      <protection hidden="1"/>
    </xf>
    <xf numFmtId="172" fontId="4" fillId="0" borderId="0" xfId="52" applyNumberFormat="1" applyFont="1" applyFill="1" applyBorder="1" applyAlignment="1" applyProtection="1">
      <alignment horizontal="right" vertical="top" wrapText="1"/>
      <protection hidden="1"/>
    </xf>
    <xf numFmtId="172" fontId="4" fillId="0" borderId="0" xfId="52" applyNumberFormat="1" applyFont="1" applyFill="1" applyBorder="1" applyAlignment="1" applyProtection="1">
      <alignment horizontal="right" vertical="top"/>
      <protection hidden="1"/>
    </xf>
    <xf numFmtId="172" fontId="4" fillId="0" borderId="0" xfId="52" applyNumberFormat="1" applyFont="1" applyBorder="1" applyAlignment="1">
      <alignment vertical="top"/>
      <protection/>
    </xf>
    <xf numFmtId="171" fontId="4" fillId="0" borderId="10" xfId="52" applyNumberFormat="1" applyFont="1" applyFill="1" applyBorder="1" applyAlignment="1" applyProtection="1">
      <alignment horizontal="left" vertical="top" wrapText="1"/>
      <protection hidden="1"/>
    </xf>
    <xf numFmtId="49" fontId="4" fillId="0" borderId="10" xfId="61" applyNumberFormat="1" applyFont="1" applyBorder="1" applyAlignment="1">
      <alignment vertical="top"/>
      <protection/>
    </xf>
    <xf numFmtId="49" fontId="4" fillId="0" borderId="10" xfId="52" applyNumberFormat="1" applyFont="1" applyBorder="1" applyAlignment="1">
      <alignment horizontal="center" vertical="top"/>
      <protection/>
    </xf>
    <xf numFmtId="0" fontId="4" fillId="0" borderId="10" xfId="52" applyFont="1" applyBorder="1" applyAlignment="1" applyProtection="1">
      <alignment vertical="top"/>
      <protection hidden="1"/>
    </xf>
    <xf numFmtId="49" fontId="4" fillId="0" borderId="10" xfId="52" applyNumberFormat="1" applyFont="1" applyBorder="1" applyAlignment="1">
      <alignment vertical="top"/>
      <protection/>
    </xf>
    <xf numFmtId="0" fontId="4" fillId="0" borderId="0" xfId="52" applyFont="1" applyBorder="1" applyAlignment="1">
      <alignment horizontal="center" vertical="top"/>
      <protection/>
    </xf>
    <xf numFmtId="49" fontId="4" fillId="0" borderId="0" xfId="52" applyNumberFormat="1" applyFont="1" applyBorder="1" applyAlignment="1" applyProtection="1">
      <alignment horizontal="center" vertical="top"/>
      <protection hidden="1"/>
    </xf>
    <xf numFmtId="171" fontId="4" fillId="0" borderId="0" xfId="52" applyNumberFormat="1" applyFont="1" applyFill="1" applyBorder="1" applyAlignment="1" applyProtection="1">
      <alignment vertical="top" wrapText="1"/>
      <protection hidden="1"/>
    </xf>
    <xf numFmtId="0" fontId="4" fillId="0" borderId="11" xfId="52" applyNumberFormat="1" applyFont="1" applyFill="1" applyBorder="1" applyAlignment="1" applyProtection="1">
      <alignment horizontal="center" vertical="center"/>
      <protection hidden="1"/>
    </xf>
    <xf numFmtId="0" fontId="4" fillId="0" borderId="11" xfId="56" applyNumberFormat="1" applyFont="1" applyFill="1" applyBorder="1" applyAlignment="1" applyProtection="1">
      <alignment horizontal="center" vertical="center" wrapText="1"/>
      <protection hidden="1"/>
    </xf>
    <xf numFmtId="0" fontId="4" fillId="0" borderId="10" xfId="52" applyNumberFormat="1" applyFont="1" applyFill="1" applyBorder="1" applyAlignment="1" applyProtection="1">
      <alignment horizontal="center" vertical="center"/>
      <protection hidden="1"/>
    </xf>
    <xf numFmtId="172" fontId="4" fillId="0" borderId="10" xfId="52" applyNumberFormat="1" applyFont="1" applyBorder="1" applyAlignment="1">
      <alignment vertical="top"/>
      <protection/>
    </xf>
    <xf numFmtId="0" fontId="4" fillId="0" borderId="10" xfId="52" applyFont="1" applyBorder="1" applyAlignment="1">
      <alignment horizontal="center" vertical="center"/>
      <protection/>
    </xf>
    <xf numFmtId="0" fontId="4" fillId="0" borderId="10" xfId="52" applyFont="1" applyBorder="1" applyAlignment="1" applyProtection="1">
      <alignment horizontal="center" vertical="center"/>
      <protection hidden="1"/>
    </xf>
    <xf numFmtId="172" fontId="6" fillId="0" borderId="10" xfId="52" applyNumberFormat="1" applyFont="1" applyFill="1" applyBorder="1" applyAlignment="1" applyProtection="1">
      <alignment horizontal="right" vertical="top"/>
      <protection hidden="1"/>
    </xf>
    <xf numFmtId="172" fontId="6" fillId="0" borderId="10" xfId="52" applyNumberFormat="1" applyFont="1" applyBorder="1" applyAlignment="1">
      <alignment vertical="top"/>
      <protection/>
    </xf>
    <xf numFmtId="49" fontId="4" fillId="0" borderId="10" xfId="61" applyNumberFormat="1" applyFont="1" applyBorder="1" applyAlignment="1">
      <alignment horizontal="center" vertical="top"/>
      <protection/>
    </xf>
    <xf numFmtId="171" fontId="4" fillId="0" borderId="10" xfId="52" applyNumberFormat="1" applyFont="1" applyFill="1" applyBorder="1" applyAlignment="1" applyProtection="1">
      <alignment vertical="top" wrapText="1"/>
      <protection hidden="1"/>
    </xf>
    <xf numFmtId="49" fontId="4" fillId="0" borderId="11" xfId="52" applyNumberFormat="1" applyFont="1" applyBorder="1" applyAlignment="1">
      <alignment horizontal="center" vertical="top"/>
      <protection/>
    </xf>
    <xf numFmtId="49" fontId="4" fillId="0" borderId="11" xfId="52" applyNumberFormat="1" applyFont="1" applyBorder="1" applyAlignment="1" applyProtection="1">
      <alignment horizontal="center" vertical="top"/>
      <protection hidden="1"/>
    </xf>
    <xf numFmtId="49" fontId="4" fillId="0" borderId="12" xfId="52" applyNumberFormat="1" applyFont="1" applyBorder="1" applyAlignment="1">
      <alignment horizontal="center" vertical="top"/>
      <protection/>
    </xf>
    <xf numFmtId="49" fontId="4" fillId="0" borderId="12" xfId="52" applyNumberFormat="1" applyFont="1" applyBorder="1" applyAlignment="1" applyProtection="1">
      <alignment horizontal="center" vertical="top"/>
      <protection hidden="1"/>
    </xf>
    <xf numFmtId="49" fontId="4" fillId="0" borderId="13" xfId="52" applyNumberFormat="1" applyFont="1" applyBorder="1" applyAlignment="1">
      <alignment horizontal="center" vertical="top"/>
      <protection/>
    </xf>
    <xf numFmtId="49" fontId="4" fillId="0" borderId="13" xfId="52" applyNumberFormat="1" applyFont="1" applyBorder="1" applyAlignment="1" applyProtection="1">
      <alignment horizontal="center" vertical="top"/>
      <protection hidden="1"/>
    </xf>
    <xf numFmtId="171" fontId="4" fillId="0" borderId="14" xfId="52" applyNumberFormat="1" applyFont="1" applyFill="1" applyBorder="1" applyAlignment="1" applyProtection="1">
      <alignment vertical="top" wrapText="1"/>
      <protection hidden="1"/>
    </xf>
    <xf numFmtId="0" fontId="4" fillId="0" borderId="11" xfId="52" applyFont="1" applyBorder="1" applyAlignment="1">
      <alignment horizontal="center" vertical="top"/>
      <protection/>
    </xf>
    <xf numFmtId="0" fontId="4" fillId="0" borderId="12" xfId="52" applyFont="1" applyBorder="1">
      <alignment/>
      <protection/>
    </xf>
    <xf numFmtId="0" fontId="4" fillId="0" borderId="12" xfId="52" applyFont="1" applyBorder="1" applyAlignment="1" applyProtection="1">
      <alignment vertical="top"/>
      <protection hidden="1"/>
    </xf>
    <xf numFmtId="171" fontId="4" fillId="0" borderId="14" xfId="52" applyNumberFormat="1" applyFont="1" applyFill="1" applyBorder="1" applyAlignment="1" applyProtection="1">
      <alignment horizontal="left" vertical="top" wrapText="1"/>
      <protection hidden="1"/>
    </xf>
    <xf numFmtId="0" fontId="4" fillId="0" borderId="13" xfId="52" applyFont="1" applyBorder="1" applyAlignment="1">
      <alignment horizontal="center" vertical="top"/>
      <protection/>
    </xf>
    <xf numFmtId="49" fontId="4" fillId="0" borderId="11" xfId="61" applyNumberFormat="1" applyFont="1" applyBorder="1" applyAlignment="1">
      <alignment vertical="top"/>
      <protection/>
    </xf>
    <xf numFmtId="49" fontId="4" fillId="0" borderId="13" xfId="61" applyNumberFormat="1" applyFont="1" applyBorder="1" applyAlignment="1">
      <alignment vertical="top"/>
      <protection/>
    </xf>
    <xf numFmtId="0" fontId="4" fillId="0" borderId="13" xfId="52" applyFont="1" applyBorder="1">
      <alignment/>
      <protection/>
    </xf>
    <xf numFmtId="0" fontId="4" fillId="0" borderId="13" xfId="52" applyFont="1" applyBorder="1" applyAlignment="1" applyProtection="1">
      <alignment vertical="top"/>
      <protection hidden="1"/>
    </xf>
    <xf numFmtId="0" fontId="4" fillId="0" borderId="11" xfId="52" applyNumberFormat="1" applyFont="1" applyBorder="1" applyAlignment="1" applyProtection="1">
      <alignment horizontal="center" vertical="top"/>
      <protection hidden="1"/>
    </xf>
    <xf numFmtId="0" fontId="4" fillId="0" borderId="12" xfId="52" applyFont="1" applyBorder="1" applyAlignment="1">
      <alignment horizontal="center" vertical="top"/>
      <protection/>
    </xf>
    <xf numFmtId="0" fontId="4" fillId="0" borderId="11" xfId="52" applyFont="1" applyBorder="1" applyAlignment="1" applyProtection="1">
      <alignment vertical="top"/>
      <protection hidden="1"/>
    </xf>
    <xf numFmtId="49" fontId="4" fillId="0" borderId="11" xfId="52" applyNumberFormat="1" applyFont="1" applyBorder="1" applyAlignment="1">
      <alignment vertical="top"/>
      <protection/>
    </xf>
    <xf numFmtId="0" fontId="4" fillId="0" borderId="11" xfId="52" applyFont="1" applyBorder="1">
      <alignment/>
      <protection/>
    </xf>
    <xf numFmtId="0" fontId="4" fillId="0" borderId="12" xfId="52" applyFont="1" applyBorder="1" applyAlignment="1">
      <alignment/>
      <protection/>
    </xf>
    <xf numFmtId="0" fontId="4" fillId="0" borderId="13" xfId="52" applyFont="1" applyBorder="1" applyAlignment="1">
      <alignment/>
      <protection/>
    </xf>
    <xf numFmtId="0" fontId="4" fillId="0" borderId="15" xfId="52" applyFont="1" applyBorder="1" applyAlignment="1">
      <alignment/>
      <protection/>
    </xf>
    <xf numFmtId="167" fontId="4" fillId="0" borderId="14" xfId="52" applyNumberFormat="1" applyFont="1" applyFill="1" applyBorder="1" applyAlignment="1" applyProtection="1">
      <alignment vertical="top" wrapText="1"/>
      <protection hidden="1"/>
    </xf>
    <xf numFmtId="0" fontId="4" fillId="0" borderId="16" xfId="52" applyFont="1" applyBorder="1" applyAlignment="1">
      <alignment/>
      <protection/>
    </xf>
    <xf numFmtId="171" fontId="4" fillId="0" borderId="11" xfId="52" applyNumberFormat="1" applyFont="1" applyFill="1" applyBorder="1" applyAlignment="1" applyProtection="1">
      <alignment vertical="top" wrapText="1"/>
      <protection hidden="1"/>
    </xf>
    <xf numFmtId="171" fontId="4" fillId="0" borderId="13" xfId="52" applyNumberFormat="1" applyFont="1" applyFill="1" applyBorder="1" applyAlignment="1" applyProtection="1">
      <alignment vertical="top" wrapText="1"/>
      <protection hidden="1"/>
    </xf>
    <xf numFmtId="171" fontId="4" fillId="0" borderId="12" xfId="52" applyNumberFormat="1" applyFont="1" applyFill="1" applyBorder="1" applyAlignment="1" applyProtection="1">
      <alignment vertical="top" wrapText="1"/>
      <protection hidden="1"/>
    </xf>
    <xf numFmtId="0" fontId="4" fillId="0" borderId="16" xfId="52" applyFont="1" applyBorder="1" applyAlignment="1" applyProtection="1">
      <alignment vertical="top"/>
      <protection hidden="1"/>
    </xf>
    <xf numFmtId="49" fontId="4" fillId="0" borderId="15" xfId="52" applyNumberFormat="1" applyFont="1" applyBorder="1" applyAlignment="1" applyProtection="1">
      <alignment horizontal="center" vertical="top"/>
      <protection hidden="1"/>
    </xf>
    <xf numFmtId="49" fontId="4" fillId="0" borderId="12" xfId="52" applyNumberFormat="1" applyFont="1" applyBorder="1" applyAlignment="1" applyProtection="1">
      <alignment vertical="top"/>
      <protection hidden="1"/>
    </xf>
    <xf numFmtId="0" fontId="4" fillId="0" borderId="15" xfId="52" applyFont="1" applyBorder="1" applyAlignment="1" applyProtection="1">
      <alignment vertical="top"/>
      <protection hidden="1"/>
    </xf>
    <xf numFmtId="49" fontId="4" fillId="0" borderId="17" xfId="52" applyNumberFormat="1" applyFont="1" applyBorder="1" applyAlignment="1" applyProtection="1">
      <alignment horizontal="center" vertical="top"/>
      <protection hidden="1"/>
    </xf>
    <xf numFmtId="167" fontId="4" fillId="0" borderId="14" xfId="59" applyNumberFormat="1" applyFont="1" applyFill="1" applyBorder="1" applyAlignment="1" applyProtection="1">
      <alignment vertical="top" wrapText="1"/>
      <protection hidden="1"/>
    </xf>
    <xf numFmtId="171" fontId="4" fillId="0" borderId="12" xfId="52" applyNumberFormat="1" applyFont="1" applyFill="1" applyBorder="1" applyAlignment="1" applyProtection="1">
      <alignment horizontal="left" vertical="top" wrapText="1"/>
      <protection hidden="1"/>
    </xf>
    <xf numFmtId="49" fontId="4" fillId="0" borderId="12" xfId="52" applyNumberFormat="1" applyFont="1" applyBorder="1" applyAlignment="1">
      <alignment vertical="top"/>
      <protection/>
    </xf>
    <xf numFmtId="49" fontId="4" fillId="0" borderId="13" xfId="52" applyNumberFormat="1" applyFont="1" applyBorder="1" applyAlignment="1">
      <alignment vertical="top"/>
      <protection/>
    </xf>
    <xf numFmtId="0" fontId="5" fillId="0" borderId="0" xfId="63" applyFont="1" applyFill="1" applyAlignment="1" applyProtection="1">
      <alignment horizontal="center" wrapText="1"/>
      <protection hidden="1"/>
    </xf>
    <xf numFmtId="171" fontId="4" fillId="0" borderId="10" xfId="52" applyNumberFormat="1" applyFont="1" applyFill="1" applyBorder="1" applyAlignment="1" applyProtection="1">
      <alignment horizontal="left" vertical="top" wrapText="1"/>
      <protection hidden="1"/>
    </xf>
    <xf numFmtId="0" fontId="4" fillId="0" borderId="18" xfId="52" applyNumberFormat="1" applyFont="1" applyFill="1" applyBorder="1" applyAlignment="1" applyProtection="1">
      <alignment horizontal="center" vertical="top" wrapText="1"/>
      <protection hidden="1"/>
    </xf>
    <xf numFmtId="0" fontId="4" fillId="0" borderId="14" xfId="52" applyNumberFormat="1" applyFont="1" applyFill="1" applyBorder="1" applyAlignment="1" applyProtection="1">
      <alignment horizontal="center" vertical="top" wrapText="1"/>
      <protection hidden="1"/>
    </xf>
    <xf numFmtId="0" fontId="4" fillId="0" borderId="11" xfId="56" applyNumberFormat="1" applyFont="1" applyFill="1" applyBorder="1" applyAlignment="1" applyProtection="1">
      <alignment horizontal="center" vertical="top" wrapText="1"/>
      <protection hidden="1"/>
    </xf>
    <xf numFmtId="0" fontId="4" fillId="0" borderId="12" xfId="56" applyNumberFormat="1" applyFont="1" applyFill="1" applyBorder="1" applyAlignment="1" applyProtection="1">
      <alignment horizontal="center" vertical="top" wrapText="1"/>
      <protection hidden="1"/>
    </xf>
    <xf numFmtId="0" fontId="4" fillId="0" borderId="10" xfId="52" applyFont="1" applyBorder="1" applyAlignment="1">
      <alignment horizontal="left"/>
      <protection/>
    </xf>
    <xf numFmtId="171" fontId="4" fillId="0" borderId="14" xfId="52" applyNumberFormat="1" applyFont="1" applyFill="1" applyBorder="1" applyAlignment="1" applyProtection="1">
      <alignment horizontal="left" vertical="top" wrapText="1"/>
      <protection hidden="1"/>
    </xf>
    <xf numFmtId="0" fontId="4" fillId="0" borderId="19" xfId="52" applyNumberFormat="1" applyFont="1" applyFill="1" applyBorder="1" applyAlignment="1" applyProtection="1">
      <alignment horizontal="center" vertical="top" wrapText="1"/>
      <protection hidden="1"/>
    </xf>
    <xf numFmtId="0" fontId="5" fillId="0" borderId="0" xfId="63" applyNumberFormat="1" applyFont="1" applyFill="1" applyAlignment="1" applyProtection="1">
      <alignment horizontal="center"/>
      <protection hidden="1"/>
    </xf>
    <xf numFmtId="0" fontId="5" fillId="0" borderId="0" xfId="63" applyFont="1" applyFill="1" applyAlignment="1" applyProtection="1">
      <alignment horizontal="center" vertical="top" wrapText="1"/>
      <protection hidden="1"/>
    </xf>
    <xf numFmtId="171" fontId="4" fillId="0" borderId="11" xfId="52" applyNumberFormat="1" applyFont="1" applyFill="1" applyBorder="1" applyAlignment="1" applyProtection="1">
      <alignment horizontal="center" vertical="top" wrapText="1"/>
      <protection hidden="1"/>
    </xf>
    <xf numFmtId="171" fontId="4" fillId="0" borderId="13" xfId="52" applyNumberFormat="1" applyFont="1" applyFill="1" applyBorder="1" applyAlignment="1" applyProtection="1">
      <alignment horizontal="center" vertical="top" wrapText="1"/>
      <protection hidden="1"/>
    </xf>
    <xf numFmtId="171" fontId="4" fillId="0" borderId="12" xfId="52" applyNumberFormat="1" applyFont="1" applyFill="1" applyBorder="1" applyAlignment="1" applyProtection="1">
      <alignment horizontal="center" vertical="top" wrapText="1"/>
      <protection hidden="1"/>
    </xf>
    <xf numFmtId="171" fontId="4" fillId="0" borderId="20" xfId="52" applyNumberFormat="1" applyFont="1" applyFill="1" applyBorder="1" applyAlignment="1" applyProtection="1">
      <alignment horizontal="left" vertical="top" wrapText="1"/>
      <protection hidden="1"/>
    </xf>
    <xf numFmtId="171" fontId="4" fillId="0" borderId="21" xfId="52" applyNumberFormat="1" applyFont="1" applyFill="1" applyBorder="1" applyAlignment="1" applyProtection="1">
      <alignment horizontal="left" vertical="top" wrapText="1"/>
      <protection hidden="1"/>
    </xf>
    <xf numFmtId="171" fontId="4" fillId="0" borderId="22" xfId="52" applyNumberFormat="1" applyFont="1" applyFill="1" applyBorder="1" applyAlignment="1" applyProtection="1">
      <alignment horizontal="left" vertical="top" wrapText="1"/>
      <protection hidden="1"/>
    </xf>
    <xf numFmtId="0" fontId="4" fillId="0" borderId="10" xfId="52" applyFont="1" applyBorder="1" applyAlignment="1" applyProtection="1">
      <alignment horizontal="center" vertical="top" wrapText="1"/>
      <protection hidden="1"/>
    </xf>
    <xf numFmtId="0" fontId="4" fillId="0" borderId="10" xfId="52" applyNumberFormat="1" applyFont="1" applyFill="1" applyBorder="1" applyAlignment="1" applyProtection="1">
      <alignment horizontal="left" vertical="top"/>
      <protection hidden="1"/>
    </xf>
    <xf numFmtId="0" fontId="4" fillId="0" borderId="18" xfId="52" applyFont="1" applyBorder="1" applyAlignment="1" applyProtection="1">
      <alignment horizontal="center" vertical="top" wrapText="1"/>
      <protection hidden="1"/>
    </xf>
    <xf numFmtId="0" fontId="4" fillId="0" borderId="19" xfId="52" applyFont="1" applyBorder="1" applyAlignment="1" applyProtection="1">
      <alignment horizontal="center" vertical="top" wrapText="1"/>
      <protection hidden="1"/>
    </xf>
    <xf numFmtId="0" fontId="4" fillId="0" borderId="14" xfId="52" applyFont="1" applyBorder="1" applyAlignment="1" applyProtection="1">
      <alignment horizontal="center" vertical="top" wrapText="1"/>
      <protection hidden="1"/>
    </xf>
    <xf numFmtId="0" fontId="4" fillId="0" borderId="10" xfId="56" applyNumberFormat="1" applyFont="1" applyFill="1" applyBorder="1" applyAlignment="1" applyProtection="1">
      <alignment horizontal="center" vertical="top" wrapText="1"/>
      <protection hidden="1"/>
    </xf>
    <xf numFmtId="171" fontId="4" fillId="0" borderId="11" xfId="52" applyNumberFormat="1" applyFont="1" applyFill="1" applyBorder="1" applyAlignment="1" applyProtection="1">
      <alignment horizontal="left" vertical="top" wrapText="1"/>
      <protection hidden="1"/>
    </xf>
    <xf numFmtId="171" fontId="4" fillId="0" borderId="13" xfId="52" applyNumberFormat="1" applyFont="1" applyFill="1" applyBorder="1" applyAlignment="1" applyProtection="1">
      <alignment horizontal="left" vertical="top" wrapText="1"/>
      <protection hidden="1"/>
    </xf>
    <xf numFmtId="171" fontId="4" fillId="0" borderId="12" xfId="52" applyNumberFormat="1" applyFont="1" applyFill="1" applyBorder="1" applyAlignment="1" applyProtection="1">
      <alignment horizontal="left" vertical="top" wrapText="1"/>
      <protection hidden="1"/>
    </xf>
  </cellXfs>
  <cellStyles count="6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10" xfId="53"/>
    <cellStyle name="Обычный 2 2" xfId="54"/>
    <cellStyle name="Обычный 2 2 10" xfId="55"/>
    <cellStyle name="Обычный 2 2 2 2" xfId="56"/>
    <cellStyle name="Обычный 2 2 3" xfId="57"/>
    <cellStyle name="Обычный 2 2 4" xfId="58"/>
    <cellStyle name="Обычный 2 2 5" xfId="59"/>
    <cellStyle name="Обычный 2 3" xfId="60"/>
    <cellStyle name="Обычный 2 4" xfId="61"/>
    <cellStyle name="Обычный 2 46" xfId="62"/>
    <cellStyle name="Обычный 2 47" xfId="63"/>
    <cellStyle name="Обычный 2 48" xfId="64"/>
    <cellStyle name="Обычный 2 5" xfId="65"/>
    <cellStyle name="Обычный 2 6" xfId="66"/>
    <cellStyle name="Обычный 2 7" xfId="67"/>
    <cellStyle name="Обычный 2 8" xfId="68"/>
    <cellStyle name="Обычный 2 9" xfId="69"/>
    <cellStyle name="Плохой" xfId="70"/>
    <cellStyle name="Пояснение" xfId="71"/>
    <cellStyle name="Примечание" xfId="72"/>
    <cellStyle name="Percent" xfId="73"/>
    <cellStyle name="Связанная ячейка" xfId="74"/>
    <cellStyle name="Текст предупреждения" xfId="75"/>
    <cellStyle name="Comma" xfId="76"/>
    <cellStyle name="Comma [0]" xfId="77"/>
    <cellStyle name="Хороший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M145"/>
  <sheetViews>
    <sheetView showGridLines="0" tabSelected="1" zoomScalePageLayoutView="0" workbookViewId="0" topLeftCell="A1">
      <pane xSplit="4" ySplit="11" topLeftCell="E12" activePane="bottomRight" state="frozen"/>
      <selection pane="topLeft" activeCell="A1" sqref="A1"/>
      <selection pane="topRight" activeCell="E1" sqref="E1"/>
      <selection pane="bottomLeft" activeCell="A10" sqref="A10"/>
      <selection pane="bottomRight" activeCell="A146" sqref="A146:IV149"/>
    </sheetView>
  </sheetViews>
  <sheetFormatPr defaultColWidth="9.140625" defaultRowHeight="15"/>
  <cols>
    <col min="1" max="1" width="5.140625" style="2" customWidth="1"/>
    <col min="2" max="2" width="4.421875" style="2" customWidth="1"/>
    <col min="3" max="3" width="37.7109375" style="2" customWidth="1"/>
    <col min="4" max="4" width="27.421875" style="2" customWidth="1"/>
    <col min="5" max="5" width="12.28125" style="2" customWidth="1"/>
    <col min="6" max="8" width="11.7109375" style="2" customWidth="1"/>
    <col min="9" max="9" width="12.00390625" style="2" customWidth="1"/>
    <col min="10" max="10" width="11.57421875" style="2" customWidth="1"/>
    <col min="11" max="11" width="8.7109375" style="2" customWidth="1"/>
    <col min="12" max="12" width="9.57421875" style="2" customWidth="1"/>
    <col min="13" max="13" width="9.8515625" style="2" customWidth="1"/>
    <col min="14" max="35" width="7.8515625" style="2" customWidth="1"/>
    <col min="36" max="16384" width="9.140625" style="2" customWidth="1"/>
  </cols>
  <sheetData>
    <row r="1" spans="1:13" s="10" customFormat="1" ht="19.5" customHeight="1">
      <c r="A1" s="85" t="s">
        <v>36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</row>
    <row r="2" spans="1:13" s="10" customFormat="1" ht="19.5" customHeight="1">
      <c r="A2" s="86" t="s">
        <v>37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</row>
    <row r="3" spans="1:13" s="10" customFormat="1" ht="20.25" customHeight="1">
      <c r="A3" s="86" t="s">
        <v>38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</row>
    <row r="4" spans="1:13" s="10" customFormat="1" ht="19.5" customHeight="1">
      <c r="A4" s="76" t="s">
        <v>184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</row>
    <row r="5" spans="2:12" ht="15" customHeight="1">
      <c r="B5" s="1"/>
      <c r="C5" s="1"/>
      <c r="D5" s="1"/>
      <c r="E5" s="1"/>
      <c r="F5" s="1"/>
      <c r="G5" s="1"/>
      <c r="H5" s="1"/>
      <c r="I5" s="1"/>
      <c r="J5" s="3"/>
      <c r="K5" s="3"/>
      <c r="L5" s="3"/>
    </row>
    <row r="6" spans="2:12" ht="15" customHeight="1">
      <c r="B6" s="1"/>
      <c r="C6" s="1"/>
      <c r="D6" s="1"/>
      <c r="E6" s="1"/>
      <c r="F6" s="1"/>
      <c r="G6" s="1"/>
      <c r="H6" s="1"/>
      <c r="I6" s="1"/>
      <c r="J6" s="3"/>
      <c r="K6" s="3"/>
      <c r="L6" s="3"/>
    </row>
    <row r="7" spans="1:13" ht="31.5" customHeight="1">
      <c r="A7" s="93" t="s">
        <v>16</v>
      </c>
      <c r="B7" s="93" t="s">
        <v>17</v>
      </c>
      <c r="C7" s="98" t="s">
        <v>46</v>
      </c>
      <c r="D7" s="98" t="s">
        <v>15</v>
      </c>
      <c r="E7" s="78" t="s">
        <v>179</v>
      </c>
      <c r="F7" s="84"/>
      <c r="G7" s="79"/>
      <c r="H7" s="78" t="s">
        <v>185</v>
      </c>
      <c r="I7" s="84"/>
      <c r="J7" s="79"/>
      <c r="K7" s="95" t="s">
        <v>34</v>
      </c>
      <c r="L7" s="96"/>
      <c r="M7" s="97"/>
    </row>
    <row r="8" spans="1:13" ht="30.75" customHeight="1">
      <c r="A8" s="93"/>
      <c r="B8" s="93"/>
      <c r="C8" s="98"/>
      <c r="D8" s="98"/>
      <c r="E8" s="80" t="s">
        <v>164</v>
      </c>
      <c r="F8" s="78" t="s">
        <v>165</v>
      </c>
      <c r="G8" s="79"/>
      <c r="H8" s="80" t="s">
        <v>164</v>
      </c>
      <c r="I8" s="78" t="s">
        <v>165</v>
      </c>
      <c r="J8" s="79"/>
      <c r="K8" s="80" t="s">
        <v>164</v>
      </c>
      <c r="L8" s="78" t="s">
        <v>165</v>
      </c>
      <c r="M8" s="79"/>
    </row>
    <row r="9" spans="1:13" ht="30" customHeight="1">
      <c r="A9" s="93"/>
      <c r="B9" s="93"/>
      <c r="C9" s="98"/>
      <c r="D9" s="98"/>
      <c r="E9" s="81"/>
      <c r="F9" s="13" t="s">
        <v>166</v>
      </c>
      <c r="G9" s="13" t="s">
        <v>167</v>
      </c>
      <c r="H9" s="81"/>
      <c r="I9" s="13" t="s">
        <v>166</v>
      </c>
      <c r="J9" s="13" t="s">
        <v>167</v>
      </c>
      <c r="K9" s="81"/>
      <c r="L9" s="13" t="s">
        <v>166</v>
      </c>
      <c r="M9" s="13" t="s">
        <v>167</v>
      </c>
    </row>
    <row r="10" spans="1:13" s="6" customFormat="1" ht="14.25" customHeight="1">
      <c r="A10" s="32">
        <v>1</v>
      </c>
      <c r="B10" s="33">
        <v>2</v>
      </c>
      <c r="C10" s="30">
        <v>3</v>
      </c>
      <c r="D10" s="30">
        <v>4</v>
      </c>
      <c r="E10" s="28">
        <v>5</v>
      </c>
      <c r="F10" s="28">
        <v>6</v>
      </c>
      <c r="G10" s="28">
        <v>7</v>
      </c>
      <c r="H10" s="28">
        <v>8</v>
      </c>
      <c r="I10" s="30">
        <v>9</v>
      </c>
      <c r="J10" s="28">
        <v>10</v>
      </c>
      <c r="K10" s="28">
        <v>11</v>
      </c>
      <c r="L10" s="28">
        <v>12</v>
      </c>
      <c r="M10" s="29">
        <v>13</v>
      </c>
    </row>
    <row r="11" spans="1:13" ht="16.5" customHeight="1">
      <c r="A11" s="94" t="s">
        <v>35</v>
      </c>
      <c r="B11" s="94"/>
      <c r="C11" s="94"/>
      <c r="D11" s="94"/>
      <c r="E11" s="34">
        <f aca="true" t="shared" si="0" ref="E11:J11">E13+E19+E27+E29+E35+E48+E57+E63+E67+E77+E87+E89+E91+E98+E112+E118+E120+E125+E134+E138+E140</f>
        <v>3788656.8</v>
      </c>
      <c r="F11" s="34">
        <f t="shared" si="0"/>
        <v>1921825.5999999999</v>
      </c>
      <c r="G11" s="34">
        <f t="shared" si="0"/>
        <v>1866831.2</v>
      </c>
      <c r="H11" s="34">
        <f t="shared" si="0"/>
        <v>1946444.5999999999</v>
      </c>
      <c r="I11" s="34">
        <f t="shared" si="0"/>
        <v>1066981.0999999999</v>
      </c>
      <c r="J11" s="34">
        <f t="shared" si="0"/>
        <v>879393.4999999998</v>
      </c>
      <c r="K11" s="34">
        <f aca="true" t="shared" si="1" ref="K11:M13">H11/E11*100</f>
        <v>51.37558514141476</v>
      </c>
      <c r="L11" s="34">
        <f t="shared" si="1"/>
        <v>55.51914284001628</v>
      </c>
      <c r="M11" s="35">
        <f t="shared" si="1"/>
        <v>47.10621399513785</v>
      </c>
    </row>
    <row r="12" spans="1:13" ht="16.5" customHeight="1">
      <c r="A12" s="82" t="s">
        <v>168</v>
      </c>
      <c r="B12" s="82"/>
      <c r="C12" s="82"/>
      <c r="D12" s="82"/>
      <c r="E12" s="34"/>
      <c r="F12" s="34"/>
      <c r="G12" s="34"/>
      <c r="H12" s="34"/>
      <c r="I12" s="34"/>
      <c r="J12" s="34"/>
      <c r="K12" s="34"/>
      <c r="L12" s="34"/>
      <c r="M12" s="35"/>
    </row>
    <row r="13" spans="1:13" ht="45.75" customHeight="1">
      <c r="A13" s="9">
        <v>1</v>
      </c>
      <c r="B13" s="36" t="s">
        <v>18</v>
      </c>
      <c r="C13" s="77" t="s">
        <v>151</v>
      </c>
      <c r="D13" s="77"/>
      <c r="E13" s="12">
        <f aca="true" t="shared" si="2" ref="E13:J13">E14+E17+E18</f>
        <v>2122537.8</v>
      </c>
      <c r="F13" s="12">
        <f t="shared" si="2"/>
        <v>1365151.7</v>
      </c>
      <c r="G13" s="12">
        <f t="shared" si="2"/>
        <v>757386.1</v>
      </c>
      <c r="H13" s="12">
        <f t="shared" si="2"/>
        <v>1102651.5</v>
      </c>
      <c r="I13" s="12">
        <f t="shared" si="2"/>
        <v>745411.9</v>
      </c>
      <c r="J13" s="12">
        <f t="shared" si="2"/>
        <v>357239.6</v>
      </c>
      <c r="K13" s="11">
        <f t="shared" si="1"/>
        <v>51.949675525213266</v>
      </c>
      <c r="L13" s="11">
        <f t="shared" si="1"/>
        <v>54.60286208485109</v>
      </c>
      <c r="M13" s="31">
        <f t="shared" si="1"/>
        <v>47.167435473135825</v>
      </c>
    </row>
    <row r="14" spans="1:13" ht="16.5" customHeight="1">
      <c r="A14" s="38" t="s">
        <v>47</v>
      </c>
      <c r="B14" s="50"/>
      <c r="C14" s="83" t="s">
        <v>45</v>
      </c>
      <c r="D14" s="4" t="s">
        <v>19</v>
      </c>
      <c r="E14" s="12">
        <f aca="true" t="shared" si="3" ref="E14:J14">SUM(E15:E16)</f>
        <v>2104986.9</v>
      </c>
      <c r="F14" s="12">
        <f t="shared" si="3"/>
        <v>1365151.7</v>
      </c>
      <c r="G14" s="12">
        <f t="shared" si="3"/>
        <v>739835.2</v>
      </c>
      <c r="H14" s="12">
        <f t="shared" si="3"/>
        <v>1098135.2</v>
      </c>
      <c r="I14" s="12">
        <f t="shared" si="3"/>
        <v>745411.9</v>
      </c>
      <c r="J14" s="12">
        <f t="shared" si="3"/>
        <v>352723.3</v>
      </c>
      <c r="K14" s="11">
        <f>H14/E14*100</f>
        <v>52.16826765050177</v>
      </c>
      <c r="L14" s="11">
        <f>I14/F14*100</f>
        <v>54.60286208485109</v>
      </c>
      <c r="M14" s="31">
        <f>J14/G14*100</f>
        <v>47.67592836891243</v>
      </c>
    </row>
    <row r="15" spans="1:13" ht="31.5" customHeight="1">
      <c r="A15" s="52"/>
      <c r="B15" s="51"/>
      <c r="C15" s="83"/>
      <c r="D15" s="5" t="s">
        <v>0</v>
      </c>
      <c r="E15" s="12">
        <f>F15+G15</f>
        <v>5000</v>
      </c>
      <c r="F15" s="12">
        <v>0</v>
      </c>
      <c r="G15" s="12">
        <v>5000</v>
      </c>
      <c r="H15" s="12">
        <f>I15+J15</f>
        <v>1176</v>
      </c>
      <c r="I15" s="12">
        <v>0</v>
      </c>
      <c r="J15" s="11">
        <v>1176</v>
      </c>
      <c r="K15" s="11">
        <f aca="true" t="shared" si="4" ref="K15:K46">H15/E15*100</f>
        <v>23.52</v>
      </c>
      <c r="L15" s="11">
        <v>0</v>
      </c>
      <c r="M15" s="31">
        <f aca="true" t="shared" si="5" ref="M15:M50">J15/G15*100</f>
        <v>23.52</v>
      </c>
    </row>
    <row r="16" spans="1:13" ht="16.5" customHeight="1">
      <c r="A16" s="52"/>
      <c r="B16" s="51"/>
      <c r="C16" s="83"/>
      <c r="D16" s="5" t="s">
        <v>2</v>
      </c>
      <c r="E16" s="12">
        <f>F16+G16</f>
        <v>2099986.9</v>
      </c>
      <c r="F16" s="12">
        <v>1365151.7</v>
      </c>
      <c r="G16" s="12">
        <v>734835.2</v>
      </c>
      <c r="H16" s="12">
        <f>I16+J16</f>
        <v>1096959.2</v>
      </c>
      <c r="I16" s="12">
        <v>745411.9</v>
      </c>
      <c r="J16" s="11">
        <v>351547.3</v>
      </c>
      <c r="K16" s="11">
        <f t="shared" si="4"/>
        <v>52.23647823707853</v>
      </c>
      <c r="L16" s="11">
        <f>I16/F16*100</f>
        <v>54.60286208485109</v>
      </c>
      <c r="M16" s="31">
        <f t="shared" si="5"/>
        <v>47.84029126530683</v>
      </c>
    </row>
    <row r="17" spans="1:13" ht="31.5">
      <c r="A17" s="22" t="s">
        <v>49</v>
      </c>
      <c r="B17" s="21"/>
      <c r="C17" s="20" t="s">
        <v>48</v>
      </c>
      <c r="D17" s="5" t="s">
        <v>2</v>
      </c>
      <c r="E17" s="12">
        <f>F17+G17</f>
        <v>8076.3</v>
      </c>
      <c r="F17" s="12">
        <v>0</v>
      </c>
      <c r="G17" s="12">
        <v>8076.3</v>
      </c>
      <c r="H17" s="12">
        <f>I17+J17</f>
        <v>80</v>
      </c>
      <c r="I17" s="12">
        <v>0</v>
      </c>
      <c r="J17" s="11">
        <v>80</v>
      </c>
      <c r="K17" s="11">
        <f t="shared" si="4"/>
        <v>0.9905526045342545</v>
      </c>
      <c r="L17" s="11">
        <v>0</v>
      </c>
      <c r="M17" s="31">
        <f t="shared" si="5"/>
        <v>0.9905526045342545</v>
      </c>
    </row>
    <row r="18" spans="1:13" ht="15.75" customHeight="1">
      <c r="A18" s="22" t="s">
        <v>50</v>
      </c>
      <c r="B18" s="21"/>
      <c r="C18" s="20" t="s">
        <v>51</v>
      </c>
      <c r="D18" s="5" t="s">
        <v>2</v>
      </c>
      <c r="E18" s="12">
        <f>F18+G18</f>
        <v>9474.6</v>
      </c>
      <c r="F18" s="12">
        <v>0</v>
      </c>
      <c r="G18" s="12">
        <v>9474.6</v>
      </c>
      <c r="H18" s="12">
        <f>I18+J18</f>
        <v>4436.3</v>
      </c>
      <c r="I18" s="12">
        <v>0</v>
      </c>
      <c r="J18" s="11">
        <v>4436.3</v>
      </c>
      <c r="K18" s="11">
        <f t="shared" si="4"/>
        <v>46.823084879572754</v>
      </c>
      <c r="L18" s="11">
        <v>0</v>
      </c>
      <c r="M18" s="31">
        <f t="shared" si="5"/>
        <v>46.823084879572754</v>
      </c>
    </row>
    <row r="19" spans="1:13" ht="15.75" customHeight="1">
      <c r="A19" s="45">
        <v>2</v>
      </c>
      <c r="B19" s="54">
        <v>2</v>
      </c>
      <c r="C19" s="83" t="s">
        <v>169</v>
      </c>
      <c r="D19" s="77"/>
      <c r="E19" s="12">
        <f aca="true" t="shared" si="6" ref="E19:J19">E20+E21+E22+E23+E24+E25+E26</f>
        <v>120894.3</v>
      </c>
      <c r="F19" s="12">
        <f t="shared" si="6"/>
        <v>108088.6</v>
      </c>
      <c r="G19" s="12">
        <f t="shared" si="6"/>
        <v>12805.7</v>
      </c>
      <c r="H19" s="12">
        <f t="shared" si="6"/>
        <v>76142.7</v>
      </c>
      <c r="I19" s="12">
        <f t="shared" si="6"/>
        <v>70347.2</v>
      </c>
      <c r="J19" s="12">
        <f t="shared" si="6"/>
        <v>5795.5</v>
      </c>
      <c r="K19" s="11">
        <f t="shared" si="4"/>
        <v>62.98287016013161</v>
      </c>
      <c r="L19" s="11">
        <f>I19/F19*100</f>
        <v>65.0829042100647</v>
      </c>
      <c r="M19" s="31">
        <f t="shared" si="5"/>
        <v>45.257190157507985</v>
      </c>
    </row>
    <row r="20" spans="1:13" ht="30.75" customHeight="1">
      <c r="A20" s="52"/>
      <c r="B20" s="70"/>
      <c r="C20" s="64" t="s">
        <v>51</v>
      </c>
      <c r="D20" s="62" t="s">
        <v>163</v>
      </c>
      <c r="E20" s="12">
        <f aca="true" t="shared" si="7" ref="E20:E26">F20+G20</f>
        <v>20</v>
      </c>
      <c r="F20" s="12">
        <v>0</v>
      </c>
      <c r="G20" s="12">
        <v>20</v>
      </c>
      <c r="H20" s="12">
        <f aca="true" t="shared" si="8" ref="H20:H26">I20+J20</f>
        <v>19.5</v>
      </c>
      <c r="I20" s="12">
        <v>0</v>
      </c>
      <c r="J20" s="11">
        <v>19.5</v>
      </c>
      <c r="K20" s="11">
        <f t="shared" si="4"/>
        <v>97.5</v>
      </c>
      <c r="L20" s="11">
        <v>0</v>
      </c>
      <c r="M20" s="31">
        <f t="shared" si="5"/>
        <v>97.5</v>
      </c>
    </row>
    <row r="21" spans="1:13" ht="16.5" customHeight="1">
      <c r="A21" s="52"/>
      <c r="B21" s="70"/>
      <c r="C21" s="65"/>
      <c r="D21" s="62" t="s">
        <v>2</v>
      </c>
      <c r="E21" s="12">
        <f t="shared" si="7"/>
        <v>5712.2</v>
      </c>
      <c r="F21" s="12">
        <v>0</v>
      </c>
      <c r="G21" s="12">
        <v>5712.2</v>
      </c>
      <c r="H21" s="12">
        <f t="shared" si="8"/>
        <v>2807.6</v>
      </c>
      <c r="I21" s="12">
        <v>0</v>
      </c>
      <c r="J21" s="11">
        <v>2807.6</v>
      </c>
      <c r="K21" s="11">
        <f t="shared" si="4"/>
        <v>49.150940093134</v>
      </c>
      <c r="L21" s="11">
        <v>0</v>
      </c>
      <c r="M21" s="31">
        <f t="shared" si="5"/>
        <v>49.150940093134</v>
      </c>
    </row>
    <row r="22" spans="1:13" ht="15.75">
      <c r="A22" s="52"/>
      <c r="B22" s="70"/>
      <c r="C22" s="65"/>
      <c r="D22" s="62" t="s">
        <v>3</v>
      </c>
      <c r="E22" s="12">
        <f t="shared" si="7"/>
        <v>1100</v>
      </c>
      <c r="F22" s="12">
        <v>0</v>
      </c>
      <c r="G22" s="12">
        <v>1100</v>
      </c>
      <c r="H22" s="12">
        <f t="shared" si="8"/>
        <v>672.5</v>
      </c>
      <c r="I22" s="12">
        <v>0</v>
      </c>
      <c r="J22" s="11">
        <v>672.5</v>
      </c>
      <c r="K22" s="11">
        <f t="shared" si="4"/>
        <v>61.13636363636363</v>
      </c>
      <c r="L22" s="11">
        <v>0</v>
      </c>
      <c r="M22" s="31">
        <f t="shared" si="5"/>
        <v>61.13636363636363</v>
      </c>
    </row>
    <row r="23" spans="1:13" ht="31.5">
      <c r="A23" s="52"/>
      <c r="B23" s="70"/>
      <c r="C23" s="65"/>
      <c r="D23" s="62" t="s">
        <v>4</v>
      </c>
      <c r="E23" s="12">
        <f t="shared" si="7"/>
        <v>1970</v>
      </c>
      <c r="F23" s="12">
        <v>0</v>
      </c>
      <c r="G23" s="12">
        <v>1970</v>
      </c>
      <c r="H23" s="12">
        <f t="shared" si="8"/>
        <v>547</v>
      </c>
      <c r="I23" s="12">
        <v>0</v>
      </c>
      <c r="J23" s="11">
        <v>547</v>
      </c>
      <c r="K23" s="11">
        <f t="shared" si="4"/>
        <v>27.766497461928935</v>
      </c>
      <c r="L23" s="11">
        <v>0</v>
      </c>
      <c r="M23" s="31">
        <f t="shared" si="5"/>
        <v>27.766497461928935</v>
      </c>
    </row>
    <row r="24" spans="1:13" ht="31.5" customHeight="1">
      <c r="A24" s="52"/>
      <c r="B24" s="70"/>
      <c r="C24" s="65"/>
      <c r="D24" s="62" t="s">
        <v>1</v>
      </c>
      <c r="E24" s="12">
        <f t="shared" si="7"/>
        <v>230</v>
      </c>
      <c r="F24" s="12">
        <v>0</v>
      </c>
      <c r="G24" s="12">
        <v>230</v>
      </c>
      <c r="H24" s="12">
        <f t="shared" si="8"/>
        <v>40.4</v>
      </c>
      <c r="I24" s="12">
        <v>0</v>
      </c>
      <c r="J24" s="11">
        <v>40.4</v>
      </c>
      <c r="K24" s="11">
        <f t="shared" si="4"/>
        <v>17.565217391304348</v>
      </c>
      <c r="L24" s="11">
        <v>0</v>
      </c>
      <c r="M24" s="31">
        <f t="shared" si="5"/>
        <v>17.565217391304348</v>
      </c>
    </row>
    <row r="25" spans="1:13" ht="30.75" customHeight="1">
      <c r="A25" s="52"/>
      <c r="B25" s="70"/>
      <c r="C25" s="65"/>
      <c r="D25" s="62" t="s">
        <v>5</v>
      </c>
      <c r="E25" s="12">
        <f t="shared" si="7"/>
        <v>108853.6</v>
      </c>
      <c r="F25" s="12">
        <v>108088.6</v>
      </c>
      <c r="G25" s="12">
        <v>765</v>
      </c>
      <c r="H25" s="12">
        <f t="shared" si="8"/>
        <v>70347.2</v>
      </c>
      <c r="I25" s="12">
        <v>70347.2</v>
      </c>
      <c r="J25" s="11">
        <v>0</v>
      </c>
      <c r="K25" s="11">
        <f t="shared" si="4"/>
        <v>64.62551537110393</v>
      </c>
      <c r="L25" s="11">
        <f>I25/F25*100</f>
        <v>65.0829042100647</v>
      </c>
      <c r="M25" s="31">
        <f t="shared" si="5"/>
        <v>0</v>
      </c>
    </row>
    <row r="26" spans="1:13" ht="30.75" customHeight="1">
      <c r="A26" s="52"/>
      <c r="B26" s="70"/>
      <c r="C26" s="66"/>
      <c r="D26" s="62" t="s">
        <v>6</v>
      </c>
      <c r="E26" s="12">
        <f t="shared" si="7"/>
        <v>3008.5</v>
      </c>
      <c r="F26" s="12">
        <v>0</v>
      </c>
      <c r="G26" s="12">
        <v>3008.5</v>
      </c>
      <c r="H26" s="12">
        <f t="shared" si="8"/>
        <v>1708.5</v>
      </c>
      <c r="I26" s="12">
        <v>0</v>
      </c>
      <c r="J26" s="11">
        <v>1708.5</v>
      </c>
      <c r="K26" s="11">
        <f t="shared" si="4"/>
        <v>56.78909755692205</v>
      </c>
      <c r="L26" s="11">
        <v>0</v>
      </c>
      <c r="M26" s="31">
        <f t="shared" si="5"/>
        <v>56.78909755692205</v>
      </c>
    </row>
    <row r="27" spans="1:13" ht="30.75" customHeight="1">
      <c r="A27" s="45">
        <v>3</v>
      </c>
      <c r="B27" s="39" t="s">
        <v>20</v>
      </c>
      <c r="C27" s="83" t="s">
        <v>170</v>
      </c>
      <c r="D27" s="77"/>
      <c r="E27" s="12">
        <f aca="true" t="shared" si="9" ref="E27:J27">E28</f>
        <v>36079.3</v>
      </c>
      <c r="F27" s="12">
        <f t="shared" si="9"/>
        <v>0</v>
      </c>
      <c r="G27" s="12">
        <f t="shared" si="9"/>
        <v>36079.3</v>
      </c>
      <c r="H27" s="12">
        <f t="shared" si="9"/>
        <v>19855.8</v>
      </c>
      <c r="I27" s="12">
        <f t="shared" si="9"/>
        <v>0</v>
      </c>
      <c r="J27" s="12">
        <f t="shared" si="9"/>
        <v>19855.8</v>
      </c>
      <c r="K27" s="11">
        <f t="shared" si="4"/>
        <v>55.03377282818679</v>
      </c>
      <c r="L27" s="11">
        <v>0</v>
      </c>
      <c r="M27" s="31">
        <f t="shared" si="5"/>
        <v>55.03377282818679</v>
      </c>
    </row>
    <row r="28" spans="1:13" ht="31.5" customHeight="1">
      <c r="A28" s="55"/>
      <c r="B28" s="41"/>
      <c r="C28" s="44" t="s">
        <v>51</v>
      </c>
      <c r="D28" s="5" t="s">
        <v>7</v>
      </c>
      <c r="E28" s="12">
        <f>F28+G28</f>
        <v>36079.3</v>
      </c>
      <c r="F28" s="12">
        <v>0</v>
      </c>
      <c r="G28" s="12">
        <v>36079.3</v>
      </c>
      <c r="H28" s="12">
        <f>I28+J28</f>
        <v>19855.8</v>
      </c>
      <c r="I28" s="12">
        <v>0</v>
      </c>
      <c r="J28" s="11">
        <v>19855.8</v>
      </c>
      <c r="K28" s="11">
        <f t="shared" si="4"/>
        <v>55.03377282818679</v>
      </c>
      <c r="L28" s="11">
        <v>0</v>
      </c>
      <c r="M28" s="31">
        <f t="shared" si="5"/>
        <v>55.03377282818679</v>
      </c>
    </row>
    <row r="29" spans="1:13" ht="30" customHeight="1">
      <c r="A29" s="9">
        <v>4</v>
      </c>
      <c r="B29" s="8" t="s">
        <v>21</v>
      </c>
      <c r="C29" s="77" t="s">
        <v>152</v>
      </c>
      <c r="D29" s="77"/>
      <c r="E29" s="12">
        <f aca="true" t="shared" si="10" ref="E29:J29">E30+E31+E32+E33+E34</f>
        <v>389935.69999999995</v>
      </c>
      <c r="F29" s="12">
        <f t="shared" si="10"/>
        <v>44240.6</v>
      </c>
      <c r="G29" s="12">
        <f t="shared" si="10"/>
        <v>345695.1</v>
      </c>
      <c r="H29" s="12">
        <f t="shared" si="10"/>
        <v>215529.2</v>
      </c>
      <c r="I29" s="12">
        <f t="shared" si="10"/>
        <v>28132</v>
      </c>
      <c r="J29" s="12">
        <f t="shared" si="10"/>
        <v>187397.2</v>
      </c>
      <c r="K29" s="11">
        <f t="shared" si="4"/>
        <v>55.27301039632946</v>
      </c>
      <c r="L29" s="11">
        <f>I29/F29*100</f>
        <v>63.58864934019882</v>
      </c>
      <c r="M29" s="31">
        <f t="shared" si="5"/>
        <v>54.20881001784521</v>
      </c>
    </row>
    <row r="30" spans="1:13" ht="16.5" customHeight="1">
      <c r="A30" s="22" t="s">
        <v>52</v>
      </c>
      <c r="B30" s="8"/>
      <c r="C30" s="37" t="s">
        <v>53</v>
      </c>
      <c r="D30" s="5" t="s">
        <v>8</v>
      </c>
      <c r="E30" s="12">
        <f>F30+G30</f>
        <v>32655.7</v>
      </c>
      <c r="F30" s="12">
        <v>0</v>
      </c>
      <c r="G30" s="12">
        <v>32655.7</v>
      </c>
      <c r="H30" s="12">
        <f>I30+J30</f>
        <v>19371</v>
      </c>
      <c r="I30" s="12">
        <v>0</v>
      </c>
      <c r="J30" s="11">
        <v>19371</v>
      </c>
      <c r="K30" s="11">
        <f t="shared" si="4"/>
        <v>59.31889379189544</v>
      </c>
      <c r="L30" s="11">
        <v>0</v>
      </c>
      <c r="M30" s="31">
        <f t="shared" si="5"/>
        <v>59.31889379189544</v>
      </c>
    </row>
    <row r="31" spans="1:13" ht="47.25" customHeight="1">
      <c r="A31" s="22" t="s">
        <v>54</v>
      </c>
      <c r="B31" s="8"/>
      <c r="C31" s="37" t="s">
        <v>55</v>
      </c>
      <c r="D31" s="5" t="s">
        <v>8</v>
      </c>
      <c r="E31" s="12">
        <f>F31+G31</f>
        <v>13336.4</v>
      </c>
      <c r="F31" s="12">
        <v>0</v>
      </c>
      <c r="G31" s="12">
        <v>13336.4</v>
      </c>
      <c r="H31" s="12">
        <f>I31+J31</f>
        <v>5414.3</v>
      </c>
      <c r="I31" s="12">
        <v>0</v>
      </c>
      <c r="J31" s="11">
        <v>5414.3</v>
      </c>
      <c r="K31" s="11">
        <f t="shared" si="4"/>
        <v>40.59791248012957</v>
      </c>
      <c r="L31" s="11">
        <v>0</v>
      </c>
      <c r="M31" s="31">
        <f t="shared" si="5"/>
        <v>40.59791248012957</v>
      </c>
    </row>
    <row r="32" spans="1:13" ht="32.25" customHeight="1">
      <c r="A32" s="22" t="s">
        <v>56</v>
      </c>
      <c r="B32" s="8"/>
      <c r="C32" s="37" t="s">
        <v>58</v>
      </c>
      <c r="D32" s="5" t="s">
        <v>8</v>
      </c>
      <c r="E32" s="12">
        <f>F32+G32</f>
        <v>38146</v>
      </c>
      <c r="F32" s="12">
        <v>0</v>
      </c>
      <c r="G32" s="12">
        <v>38146</v>
      </c>
      <c r="H32" s="12">
        <f>I32+J32</f>
        <v>20608.6</v>
      </c>
      <c r="I32" s="12">
        <v>0</v>
      </c>
      <c r="J32" s="11">
        <v>20608.6</v>
      </c>
      <c r="K32" s="11">
        <f t="shared" si="4"/>
        <v>54.02558590677921</v>
      </c>
      <c r="L32" s="11">
        <v>0</v>
      </c>
      <c r="M32" s="31">
        <f t="shared" si="5"/>
        <v>54.02558590677921</v>
      </c>
    </row>
    <row r="33" spans="1:13" ht="62.25" customHeight="1">
      <c r="A33" s="22" t="s">
        <v>57</v>
      </c>
      <c r="B33" s="8"/>
      <c r="C33" s="37" t="s">
        <v>59</v>
      </c>
      <c r="D33" s="5" t="s">
        <v>8</v>
      </c>
      <c r="E33" s="12">
        <f>F33+G33</f>
        <v>301494.5</v>
      </c>
      <c r="F33" s="12">
        <v>44240.6</v>
      </c>
      <c r="G33" s="12">
        <v>257253.9</v>
      </c>
      <c r="H33" s="12">
        <f>I33+J33</f>
        <v>168062.6</v>
      </c>
      <c r="I33" s="12">
        <v>28132</v>
      </c>
      <c r="J33" s="11">
        <v>139930.6</v>
      </c>
      <c r="K33" s="11">
        <f t="shared" si="4"/>
        <v>55.743172761028816</v>
      </c>
      <c r="L33" s="11">
        <f>I33/F33*100</f>
        <v>63.58864934019882</v>
      </c>
      <c r="M33" s="31">
        <f t="shared" si="5"/>
        <v>54.39396642771985</v>
      </c>
    </row>
    <row r="34" spans="1:13" ht="17.25" customHeight="1">
      <c r="A34" s="22" t="s">
        <v>60</v>
      </c>
      <c r="B34" s="8"/>
      <c r="C34" s="37" t="s">
        <v>51</v>
      </c>
      <c r="D34" s="5" t="s">
        <v>8</v>
      </c>
      <c r="E34" s="12">
        <f>F34+G34</f>
        <v>4303.1</v>
      </c>
      <c r="F34" s="12">
        <v>0</v>
      </c>
      <c r="G34" s="12">
        <v>4303.1</v>
      </c>
      <c r="H34" s="12">
        <f>I34+J34</f>
        <v>2072.7</v>
      </c>
      <c r="I34" s="12">
        <v>0</v>
      </c>
      <c r="J34" s="12">
        <v>2072.7</v>
      </c>
      <c r="K34" s="11">
        <f t="shared" si="4"/>
        <v>48.16760010225185</v>
      </c>
      <c r="L34" s="11">
        <v>0</v>
      </c>
      <c r="M34" s="31">
        <f t="shared" si="5"/>
        <v>48.16760010225185</v>
      </c>
    </row>
    <row r="35" spans="1:13" ht="47.25" customHeight="1">
      <c r="A35" s="9">
        <v>5</v>
      </c>
      <c r="B35" s="8" t="s">
        <v>22</v>
      </c>
      <c r="C35" s="77" t="s">
        <v>153</v>
      </c>
      <c r="D35" s="77"/>
      <c r="E35" s="12">
        <f aca="true" t="shared" si="11" ref="E35:J35">E36+E37+E40+E44+E47</f>
        <v>29689.5</v>
      </c>
      <c r="F35" s="12">
        <f t="shared" si="11"/>
        <v>1113.7</v>
      </c>
      <c r="G35" s="12">
        <f t="shared" si="11"/>
        <v>28575.800000000003</v>
      </c>
      <c r="H35" s="12">
        <f t="shared" si="11"/>
        <v>14974.2</v>
      </c>
      <c r="I35" s="12">
        <f t="shared" si="11"/>
        <v>0</v>
      </c>
      <c r="J35" s="12">
        <f t="shared" si="11"/>
        <v>14974.2</v>
      </c>
      <c r="K35" s="11">
        <f t="shared" si="4"/>
        <v>50.43601273177386</v>
      </c>
      <c r="L35" s="11">
        <v>0</v>
      </c>
      <c r="M35" s="31">
        <f t="shared" si="5"/>
        <v>52.40168254257098</v>
      </c>
    </row>
    <row r="36" spans="1:13" ht="111" customHeight="1">
      <c r="A36" s="22" t="s">
        <v>62</v>
      </c>
      <c r="B36" s="23"/>
      <c r="C36" s="20" t="s">
        <v>61</v>
      </c>
      <c r="D36" s="5" t="s">
        <v>163</v>
      </c>
      <c r="E36" s="12">
        <f>F36+G36</f>
        <v>3225</v>
      </c>
      <c r="F36" s="12">
        <v>0</v>
      </c>
      <c r="G36" s="12">
        <v>3225</v>
      </c>
      <c r="H36" s="12">
        <f>I36+J36</f>
        <v>1620.1</v>
      </c>
      <c r="I36" s="12">
        <v>0</v>
      </c>
      <c r="J36" s="11">
        <v>1620.1</v>
      </c>
      <c r="K36" s="11">
        <f t="shared" si="4"/>
        <v>50.235658914728674</v>
      </c>
      <c r="L36" s="11">
        <v>0</v>
      </c>
      <c r="M36" s="31">
        <f t="shared" si="5"/>
        <v>50.235658914728674</v>
      </c>
    </row>
    <row r="37" spans="1:13" ht="18" customHeight="1">
      <c r="A37" s="38" t="s">
        <v>63</v>
      </c>
      <c r="B37" s="56"/>
      <c r="C37" s="83" t="s">
        <v>64</v>
      </c>
      <c r="D37" s="4" t="s">
        <v>19</v>
      </c>
      <c r="E37" s="12">
        <f aca="true" t="shared" si="12" ref="E37:J37">SUM(E38:E39)</f>
        <v>9313.7</v>
      </c>
      <c r="F37" s="12">
        <f t="shared" si="12"/>
        <v>1113.7</v>
      </c>
      <c r="G37" s="12">
        <f t="shared" si="12"/>
        <v>8200</v>
      </c>
      <c r="H37" s="12">
        <f t="shared" si="12"/>
        <v>3892.8</v>
      </c>
      <c r="I37" s="12">
        <f t="shared" si="12"/>
        <v>0</v>
      </c>
      <c r="J37" s="12">
        <f t="shared" si="12"/>
        <v>3892.8</v>
      </c>
      <c r="K37" s="11">
        <f t="shared" si="4"/>
        <v>41.79649333777124</v>
      </c>
      <c r="L37" s="11">
        <v>0</v>
      </c>
      <c r="M37" s="31">
        <f t="shared" si="5"/>
        <v>47.47317073170732</v>
      </c>
    </row>
    <row r="38" spans="1:13" ht="32.25" customHeight="1">
      <c r="A38" s="52"/>
      <c r="B38" s="53"/>
      <c r="C38" s="83"/>
      <c r="D38" s="5" t="s">
        <v>163</v>
      </c>
      <c r="E38" s="12">
        <f>F38+G38</f>
        <v>7440</v>
      </c>
      <c r="F38" s="12">
        <v>0</v>
      </c>
      <c r="G38" s="12">
        <v>7440</v>
      </c>
      <c r="H38" s="12">
        <f>I38+J38</f>
        <v>3271</v>
      </c>
      <c r="I38" s="12">
        <v>0</v>
      </c>
      <c r="J38" s="11">
        <v>3271</v>
      </c>
      <c r="K38" s="11">
        <f t="shared" si="4"/>
        <v>43.96505376344086</v>
      </c>
      <c r="L38" s="11">
        <v>0</v>
      </c>
      <c r="M38" s="31">
        <f t="shared" si="5"/>
        <v>43.96505376344086</v>
      </c>
    </row>
    <row r="39" spans="1:13" ht="32.25" customHeight="1">
      <c r="A39" s="46"/>
      <c r="B39" s="47"/>
      <c r="C39" s="83"/>
      <c r="D39" s="5" t="s">
        <v>11</v>
      </c>
      <c r="E39" s="12">
        <f>F39+G39</f>
        <v>1873.7</v>
      </c>
      <c r="F39" s="12">
        <v>1113.7</v>
      </c>
      <c r="G39" s="12">
        <v>760</v>
      </c>
      <c r="H39" s="12">
        <f>I39+J39</f>
        <v>621.8</v>
      </c>
      <c r="I39" s="12">
        <v>0</v>
      </c>
      <c r="J39" s="11">
        <v>621.8</v>
      </c>
      <c r="K39" s="11">
        <f t="shared" si="4"/>
        <v>33.18567540161178</v>
      </c>
      <c r="L39" s="11">
        <v>0</v>
      </c>
      <c r="M39" s="31">
        <f t="shared" si="5"/>
        <v>81.8157894736842</v>
      </c>
    </row>
    <row r="40" spans="1:13" ht="15.75" customHeight="1">
      <c r="A40" s="38" t="s">
        <v>65</v>
      </c>
      <c r="B40" s="56"/>
      <c r="C40" s="83" t="s">
        <v>66</v>
      </c>
      <c r="D40" s="4" t="s">
        <v>19</v>
      </c>
      <c r="E40" s="12">
        <f aca="true" t="shared" si="13" ref="E40:J40">SUM(E41:E43)</f>
        <v>332.5</v>
      </c>
      <c r="F40" s="12">
        <f t="shared" si="13"/>
        <v>0</v>
      </c>
      <c r="G40" s="12">
        <f t="shared" si="13"/>
        <v>332.5</v>
      </c>
      <c r="H40" s="12">
        <f t="shared" si="13"/>
        <v>20</v>
      </c>
      <c r="I40" s="12">
        <f t="shared" si="13"/>
        <v>0</v>
      </c>
      <c r="J40" s="12">
        <f t="shared" si="13"/>
        <v>20</v>
      </c>
      <c r="K40" s="11">
        <f t="shared" si="4"/>
        <v>6.015037593984962</v>
      </c>
      <c r="L40" s="11">
        <v>0</v>
      </c>
      <c r="M40" s="31">
        <f t="shared" si="5"/>
        <v>6.015037593984962</v>
      </c>
    </row>
    <row r="41" spans="1:13" ht="31.5">
      <c r="A41" s="52"/>
      <c r="B41" s="53"/>
      <c r="C41" s="83"/>
      <c r="D41" s="5" t="s">
        <v>163</v>
      </c>
      <c r="E41" s="12">
        <f aca="true" t="shared" si="14" ref="E41:E47">F41+G41</f>
        <v>222.5</v>
      </c>
      <c r="F41" s="12">
        <v>0</v>
      </c>
      <c r="G41" s="12">
        <v>222.5</v>
      </c>
      <c r="H41" s="12">
        <f aca="true" t="shared" si="15" ref="H41:H47">I41+J41</f>
        <v>0</v>
      </c>
      <c r="I41" s="12">
        <v>0</v>
      </c>
      <c r="J41" s="11">
        <v>0</v>
      </c>
      <c r="K41" s="11">
        <f t="shared" si="4"/>
        <v>0</v>
      </c>
      <c r="L41" s="11">
        <v>0</v>
      </c>
      <c r="M41" s="31">
        <f t="shared" si="5"/>
        <v>0</v>
      </c>
    </row>
    <row r="42" spans="1:13" ht="15.75">
      <c r="A42" s="52"/>
      <c r="B42" s="53"/>
      <c r="C42" s="83"/>
      <c r="D42" s="5" t="s">
        <v>8</v>
      </c>
      <c r="E42" s="12">
        <f t="shared" si="14"/>
        <v>100</v>
      </c>
      <c r="F42" s="12">
        <v>0</v>
      </c>
      <c r="G42" s="12">
        <v>100</v>
      </c>
      <c r="H42" s="12">
        <f t="shared" si="15"/>
        <v>20</v>
      </c>
      <c r="I42" s="12">
        <v>0</v>
      </c>
      <c r="J42" s="11">
        <v>20</v>
      </c>
      <c r="K42" s="11">
        <f t="shared" si="4"/>
        <v>20</v>
      </c>
      <c r="L42" s="11">
        <v>0</v>
      </c>
      <c r="M42" s="31">
        <f t="shared" si="5"/>
        <v>20</v>
      </c>
    </row>
    <row r="43" spans="1:13" ht="31.5">
      <c r="A43" s="46"/>
      <c r="B43" s="47"/>
      <c r="C43" s="83"/>
      <c r="D43" s="5" t="s">
        <v>7</v>
      </c>
      <c r="E43" s="12">
        <f t="shared" si="14"/>
        <v>10</v>
      </c>
      <c r="F43" s="12">
        <v>0</v>
      </c>
      <c r="G43" s="12">
        <v>10</v>
      </c>
      <c r="H43" s="12">
        <f t="shared" si="15"/>
        <v>0</v>
      </c>
      <c r="I43" s="12">
        <v>0</v>
      </c>
      <c r="J43" s="11">
        <v>0</v>
      </c>
      <c r="K43" s="11">
        <f t="shared" si="4"/>
        <v>0</v>
      </c>
      <c r="L43" s="11">
        <v>0</v>
      </c>
      <c r="M43" s="31">
        <f t="shared" si="5"/>
        <v>0</v>
      </c>
    </row>
    <row r="44" spans="1:13" ht="16.5" customHeight="1">
      <c r="A44" s="42" t="s">
        <v>67</v>
      </c>
      <c r="B44" s="53"/>
      <c r="C44" s="83" t="s">
        <v>68</v>
      </c>
      <c r="D44" s="4" t="s">
        <v>19</v>
      </c>
      <c r="E44" s="12">
        <f aca="true" t="shared" si="16" ref="E44:J44">SUM(E45:E46)</f>
        <v>2055.6</v>
      </c>
      <c r="F44" s="12">
        <f t="shared" si="16"/>
        <v>0</v>
      </c>
      <c r="G44" s="12">
        <f t="shared" si="16"/>
        <v>2055.6</v>
      </c>
      <c r="H44" s="12">
        <f t="shared" si="16"/>
        <v>1348</v>
      </c>
      <c r="I44" s="12">
        <f t="shared" si="16"/>
        <v>0</v>
      </c>
      <c r="J44" s="12">
        <f t="shared" si="16"/>
        <v>1348</v>
      </c>
      <c r="K44" s="11">
        <f t="shared" si="4"/>
        <v>65.5769604981514</v>
      </c>
      <c r="L44" s="11">
        <v>0</v>
      </c>
      <c r="M44" s="31">
        <f t="shared" si="5"/>
        <v>65.5769604981514</v>
      </c>
    </row>
    <row r="45" spans="1:13" ht="30" customHeight="1">
      <c r="A45" s="52"/>
      <c r="B45" s="53"/>
      <c r="C45" s="83"/>
      <c r="D45" s="5" t="s">
        <v>163</v>
      </c>
      <c r="E45" s="12">
        <f t="shared" si="14"/>
        <v>1267.6</v>
      </c>
      <c r="F45" s="12">
        <v>0</v>
      </c>
      <c r="G45" s="12">
        <v>1267.6</v>
      </c>
      <c r="H45" s="12">
        <f t="shared" si="15"/>
        <v>618.8</v>
      </c>
      <c r="I45" s="12">
        <v>0</v>
      </c>
      <c r="J45" s="11">
        <v>618.8</v>
      </c>
      <c r="K45" s="11">
        <f t="shared" si="4"/>
        <v>48.81666140738403</v>
      </c>
      <c r="L45" s="11">
        <v>0</v>
      </c>
      <c r="M45" s="31">
        <f t="shared" si="5"/>
        <v>48.81666140738403</v>
      </c>
    </row>
    <row r="46" spans="1:13" ht="45.75" customHeight="1">
      <c r="A46" s="46"/>
      <c r="B46" s="47"/>
      <c r="C46" s="83"/>
      <c r="D46" s="5" t="s">
        <v>12</v>
      </c>
      <c r="E46" s="12">
        <f t="shared" si="14"/>
        <v>788</v>
      </c>
      <c r="F46" s="12">
        <v>0</v>
      </c>
      <c r="G46" s="12">
        <v>788</v>
      </c>
      <c r="H46" s="12">
        <f t="shared" si="15"/>
        <v>729.2</v>
      </c>
      <c r="I46" s="12">
        <v>0</v>
      </c>
      <c r="J46" s="11">
        <v>729.2</v>
      </c>
      <c r="K46" s="11">
        <f t="shared" si="4"/>
        <v>92.53807106598985</v>
      </c>
      <c r="L46" s="11">
        <v>0</v>
      </c>
      <c r="M46" s="31">
        <f t="shared" si="5"/>
        <v>92.53807106598985</v>
      </c>
    </row>
    <row r="47" spans="1:13" ht="125.25" customHeight="1">
      <c r="A47" s="22" t="s">
        <v>69</v>
      </c>
      <c r="B47" s="23"/>
      <c r="C47" s="20" t="s">
        <v>70</v>
      </c>
      <c r="D47" s="5" t="s">
        <v>163</v>
      </c>
      <c r="E47" s="12">
        <f t="shared" si="14"/>
        <v>14762.7</v>
      </c>
      <c r="F47" s="12">
        <v>0</v>
      </c>
      <c r="G47" s="12">
        <v>14762.7</v>
      </c>
      <c r="H47" s="12">
        <f t="shared" si="15"/>
        <v>8093.3</v>
      </c>
      <c r="I47" s="12">
        <v>0</v>
      </c>
      <c r="J47" s="11">
        <v>8093.3</v>
      </c>
      <c r="K47" s="11">
        <f aca="true" t="shared" si="17" ref="K47:K78">H47/E47*100</f>
        <v>54.822627297174634</v>
      </c>
      <c r="L47" s="11">
        <v>0</v>
      </c>
      <c r="M47" s="31">
        <f t="shared" si="5"/>
        <v>54.822627297174634</v>
      </c>
    </row>
    <row r="48" spans="1:13" ht="46.5" customHeight="1">
      <c r="A48" s="9">
        <v>6</v>
      </c>
      <c r="B48" s="8" t="s">
        <v>23</v>
      </c>
      <c r="C48" s="77" t="s">
        <v>154</v>
      </c>
      <c r="D48" s="77"/>
      <c r="E48" s="12">
        <f aca="true" t="shared" si="18" ref="E48:J48">E49+E52+E53+E56</f>
        <v>39499</v>
      </c>
      <c r="F48" s="12">
        <f t="shared" si="18"/>
        <v>437.5</v>
      </c>
      <c r="G48" s="12">
        <f t="shared" si="18"/>
        <v>39061.5</v>
      </c>
      <c r="H48" s="12">
        <f t="shared" si="18"/>
        <v>18904.699999999997</v>
      </c>
      <c r="I48" s="12">
        <f t="shared" si="18"/>
        <v>0</v>
      </c>
      <c r="J48" s="12">
        <f t="shared" si="18"/>
        <v>18904.699999999997</v>
      </c>
      <c r="K48" s="11">
        <f t="shared" si="17"/>
        <v>47.86121167624496</v>
      </c>
      <c r="L48" s="11">
        <f>I48/F48*100</f>
        <v>0</v>
      </c>
      <c r="M48" s="31">
        <f t="shared" si="5"/>
        <v>48.39727097013683</v>
      </c>
    </row>
    <row r="49" spans="1:13" ht="17.25" customHeight="1">
      <c r="A49" s="38" t="s">
        <v>71</v>
      </c>
      <c r="B49" s="39"/>
      <c r="C49" s="99" t="s">
        <v>72</v>
      </c>
      <c r="D49" s="4" t="s">
        <v>19</v>
      </c>
      <c r="E49" s="12">
        <f>SUM(F49:G49)</f>
        <v>26113.3</v>
      </c>
      <c r="F49" s="12">
        <f>SUM(F50:F51)</f>
        <v>437.5</v>
      </c>
      <c r="G49" s="12">
        <f>SUM(G50:G51)</f>
        <v>25675.8</v>
      </c>
      <c r="H49" s="12">
        <f>SUM(I49:J49)</f>
        <v>14920.9</v>
      </c>
      <c r="I49" s="12">
        <f>SUM(I50:I51)</f>
        <v>0</v>
      </c>
      <c r="J49" s="12">
        <f>SUM(J50:J51)</f>
        <v>14920.9</v>
      </c>
      <c r="K49" s="11">
        <f t="shared" si="17"/>
        <v>57.139082383306594</v>
      </c>
      <c r="L49" s="11">
        <f>I49/F49*100</f>
        <v>0</v>
      </c>
      <c r="M49" s="31">
        <f t="shared" si="5"/>
        <v>58.11269755956972</v>
      </c>
    </row>
    <row r="50" spans="1:13" ht="31.5" customHeight="1">
      <c r="A50" s="42"/>
      <c r="B50" s="43"/>
      <c r="C50" s="100"/>
      <c r="D50" s="5" t="s">
        <v>1</v>
      </c>
      <c r="E50" s="12">
        <f>SUM(F50:G50)</f>
        <v>25754</v>
      </c>
      <c r="F50" s="12">
        <v>78.2</v>
      </c>
      <c r="G50" s="12">
        <v>25675.8</v>
      </c>
      <c r="H50" s="12">
        <f>SUM(I50:J50)</f>
        <v>14920.9</v>
      </c>
      <c r="I50" s="12">
        <v>0</v>
      </c>
      <c r="J50" s="11">
        <v>14920.9</v>
      </c>
      <c r="K50" s="11">
        <f t="shared" si="17"/>
        <v>57.93624291372213</v>
      </c>
      <c r="L50" s="11">
        <f>I50/F50*100</f>
        <v>0</v>
      </c>
      <c r="M50" s="31">
        <f t="shared" si="5"/>
        <v>58.11269755956972</v>
      </c>
    </row>
    <row r="51" spans="1:13" ht="16.5" customHeight="1">
      <c r="A51" s="40"/>
      <c r="B51" s="41"/>
      <c r="C51" s="101"/>
      <c r="D51" s="62" t="s">
        <v>2</v>
      </c>
      <c r="E51" s="12">
        <f>SUM(F51:G51)</f>
        <v>359.3</v>
      </c>
      <c r="F51" s="12">
        <v>359.3</v>
      </c>
      <c r="G51" s="12">
        <v>0</v>
      </c>
      <c r="H51" s="12">
        <f>SUM(I51:J51)</f>
        <v>0</v>
      </c>
      <c r="I51" s="12">
        <v>0</v>
      </c>
      <c r="J51" s="11">
        <v>0</v>
      </c>
      <c r="K51" s="11">
        <f t="shared" si="17"/>
        <v>0</v>
      </c>
      <c r="L51" s="11">
        <f>I51/F51*100</f>
        <v>0</v>
      </c>
      <c r="M51" s="31">
        <v>0</v>
      </c>
    </row>
    <row r="52" spans="1:13" ht="47.25" customHeight="1">
      <c r="A52" s="22" t="s">
        <v>73</v>
      </c>
      <c r="B52" s="8"/>
      <c r="C52" s="20" t="s">
        <v>74</v>
      </c>
      <c r="D52" s="5" t="s">
        <v>1</v>
      </c>
      <c r="E52" s="12">
        <f>F52+G52</f>
        <v>2400</v>
      </c>
      <c r="F52" s="12">
        <v>0</v>
      </c>
      <c r="G52" s="12">
        <v>2400</v>
      </c>
      <c r="H52" s="12">
        <f>SUM(I52:J52)</f>
        <v>1528.7</v>
      </c>
      <c r="I52" s="12">
        <v>0</v>
      </c>
      <c r="J52" s="11">
        <v>1528.7</v>
      </c>
      <c r="K52" s="11">
        <f t="shared" si="17"/>
        <v>63.69583333333334</v>
      </c>
      <c r="L52" s="11">
        <v>0</v>
      </c>
      <c r="M52" s="31">
        <f aca="true" t="shared" si="19" ref="M52:M78">J52/G52*100</f>
        <v>63.69583333333334</v>
      </c>
    </row>
    <row r="53" spans="1:13" ht="16.5" customHeight="1">
      <c r="A53" s="38" t="s">
        <v>75</v>
      </c>
      <c r="B53" s="39"/>
      <c r="C53" s="90" t="s">
        <v>76</v>
      </c>
      <c r="D53" s="4" t="s">
        <v>19</v>
      </c>
      <c r="E53" s="12">
        <f aca="true" t="shared" si="20" ref="E53:J53">SUM(E54:E55)</f>
        <v>7800</v>
      </c>
      <c r="F53" s="12">
        <f t="shared" si="20"/>
        <v>0</v>
      </c>
      <c r="G53" s="12">
        <f t="shared" si="20"/>
        <v>7800</v>
      </c>
      <c r="H53" s="12">
        <f t="shared" si="20"/>
        <v>800</v>
      </c>
      <c r="I53" s="12">
        <f t="shared" si="20"/>
        <v>0</v>
      </c>
      <c r="J53" s="12">
        <f t="shared" si="20"/>
        <v>800</v>
      </c>
      <c r="K53" s="11">
        <f t="shared" si="17"/>
        <v>10.256410256410255</v>
      </c>
      <c r="L53" s="11">
        <v>0</v>
      </c>
      <c r="M53" s="31">
        <f t="shared" si="19"/>
        <v>10.256410256410255</v>
      </c>
    </row>
    <row r="54" spans="1:13" ht="33" customHeight="1">
      <c r="A54" s="42"/>
      <c r="B54" s="43"/>
      <c r="C54" s="91"/>
      <c r="D54" s="5" t="s">
        <v>9</v>
      </c>
      <c r="E54" s="12">
        <f>F54+G54</f>
        <v>5800</v>
      </c>
      <c r="F54" s="12">
        <v>0</v>
      </c>
      <c r="G54" s="12">
        <v>5800</v>
      </c>
      <c r="H54" s="12">
        <f>SUM(I54:J54)</f>
        <v>800</v>
      </c>
      <c r="I54" s="12">
        <v>0</v>
      </c>
      <c r="J54" s="11">
        <v>800</v>
      </c>
      <c r="K54" s="11">
        <f t="shared" si="17"/>
        <v>13.793103448275861</v>
      </c>
      <c r="L54" s="11">
        <v>0</v>
      </c>
      <c r="M54" s="31">
        <f t="shared" si="19"/>
        <v>13.793103448275861</v>
      </c>
    </row>
    <row r="55" spans="1:13" ht="33.75" customHeight="1">
      <c r="A55" s="40"/>
      <c r="B55" s="41"/>
      <c r="C55" s="92"/>
      <c r="D55" s="5" t="s">
        <v>1</v>
      </c>
      <c r="E55" s="12">
        <f>F55+G55</f>
        <v>2000</v>
      </c>
      <c r="F55" s="12">
        <v>0</v>
      </c>
      <c r="G55" s="12">
        <v>2000</v>
      </c>
      <c r="H55" s="12">
        <f>SUM(I55:J55)</f>
        <v>0</v>
      </c>
      <c r="I55" s="12">
        <v>0</v>
      </c>
      <c r="J55" s="11">
        <v>0</v>
      </c>
      <c r="K55" s="11">
        <f t="shared" si="17"/>
        <v>0</v>
      </c>
      <c r="L55" s="11">
        <v>0</v>
      </c>
      <c r="M55" s="31">
        <f t="shared" si="19"/>
        <v>0</v>
      </c>
    </row>
    <row r="56" spans="1:13" ht="31.5" customHeight="1">
      <c r="A56" s="22" t="s">
        <v>77</v>
      </c>
      <c r="B56" s="8"/>
      <c r="C56" s="20" t="s">
        <v>51</v>
      </c>
      <c r="D56" s="5" t="s">
        <v>1</v>
      </c>
      <c r="E56" s="12">
        <f>F56+G56</f>
        <v>3185.7</v>
      </c>
      <c r="F56" s="12">
        <v>0</v>
      </c>
      <c r="G56" s="12">
        <v>3185.7</v>
      </c>
      <c r="H56" s="12">
        <f>SUM(I56:J56)</f>
        <v>1655.1</v>
      </c>
      <c r="I56" s="12">
        <v>0</v>
      </c>
      <c r="J56" s="11">
        <v>1655.1</v>
      </c>
      <c r="K56" s="11">
        <f t="shared" si="17"/>
        <v>51.95404463697146</v>
      </c>
      <c r="L56" s="11">
        <v>0</v>
      </c>
      <c r="M56" s="31">
        <f t="shared" si="19"/>
        <v>51.95404463697146</v>
      </c>
    </row>
    <row r="57" spans="1:13" ht="47.25" customHeight="1">
      <c r="A57" s="9">
        <v>7</v>
      </c>
      <c r="B57" s="8" t="s">
        <v>24</v>
      </c>
      <c r="C57" s="77" t="s">
        <v>155</v>
      </c>
      <c r="D57" s="77"/>
      <c r="E57" s="12">
        <f aca="true" t="shared" si="21" ref="E57:J57">E58+E59+E60</f>
        <v>12014</v>
      </c>
      <c r="F57" s="12">
        <f t="shared" si="21"/>
        <v>0</v>
      </c>
      <c r="G57" s="12">
        <f t="shared" si="21"/>
        <v>12014</v>
      </c>
      <c r="H57" s="12">
        <f t="shared" si="21"/>
        <v>1135.6</v>
      </c>
      <c r="I57" s="12">
        <f t="shared" si="21"/>
        <v>0</v>
      </c>
      <c r="J57" s="12">
        <f t="shared" si="21"/>
        <v>1135.6</v>
      </c>
      <c r="K57" s="11">
        <f t="shared" si="17"/>
        <v>9.452305643416013</v>
      </c>
      <c r="L57" s="11">
        <v>0</v>
      </c>
      <c r="M57" s="31">
        <f t="shared" si="19"/>
        <v>9.452305643416013</v>
      </c>
    </row>
    <row r="58" spans="1:13" ht="47.25" customHeight="1">
      <c r="A58" s="22" t="s">
        <v>78</v>
      </c>
      <c r="B58" s="8"/>
      <c r="C58" s="20" t="s">
        <v>79</v>
      </c>
      <c r="D58" s="5" t="s">
        <v>9</v>
      </c>
      <c r="E58" s="12">
        <f>F58+G58</f>
        <v>6608</v>
      </c>
      <c r="F58" s="12">
        <v>0</v>
      </c>
      <c r="G58" s="12">
        <v>6608</v>
      </c>
      <c r="H58" s="12">
        <f>I58+J58</f>
        <v>0</v>
      </c>
      <c r="I58" s="12">
        <v>0</v>
      </c>
      <c r="J58" s="12">
        <v>0</v>
      </c>
      <c r="K58" s="11">
        <f t="shared" si="17"/>
        <v>0</v>
      </c>
      <c r="L58" s="11">
        <v>0</v>
      </c>
      <c r="M58" s="31">
        <f t="shared" si="19"/>
        <v>0</v>
      </c>
    </row>
    <row r="59" spans="1:13" ht="48" customHeight="1">
      <c r="A59" s="22" t="s">
        <v>80</v>
      </c>
      <c r="B59" s="8"/>
      <c r="C59" s="20" t="s">
        <v>81</v>
      </c>
      <c r="D59" s="5" t="s">
        <v>9</v>
      </c>
      <c r="E59" s="12">
        <f>F59+G59</f>
        <v>3350</v>
      </c>
      <c r="F59" s="12">
        <v>0</v>
      </c>
      <c r="G59" s="12">
        <v>3350</v>
      </c>
      <c r="H59" s="12">
        <f>I59+J59</f>
        <v>0</v>
      </c>
      <c r="I59" s="12">
        <v>0</v>
      </c>
      <c r="J59" s="12">
        <v>0</v>
      </c>
      <c r="K59" s="11">
        <f t="shared" si="17"/>
        <v>0</v>
      </c>
      <c r="L59" s="11">
        <v>0</v>
      </c>
      <c r="M59" s="31">
        <f t="shared" si="19"/>
        <v>0</v>
      </c>
    </row>
    <row r="60" spans="1:13" ht="17.25" customHeight="1">
      <c r="A60" s="38" t="s">
        <v>82</v>
      </c>
      <c r="B60" s="71"/>
      <c r="C60" s="99" t="s">
        <v>83</v>
      </c>
      <c r="D60" s="72" t="s">
        <v>19</v>
      </c>
      <c r="E60" s="12">
        <f>SUM(F60:G60)</f>
        <v>2056</v>
      </c>
      <c r="F60" s="12">
        <f>SUM(F61:F62)</f>
        <v>0</v>
      </c>
      <c r="G60" s="12">
        <f>SUM(G61:G62)</f>
        <v>2056</v>
      </c>
      <c r="H60" s="12">
        <f>SUM(I60:J60)</f>
        <v>1135.6</v>
      </c>
      <c r="I60" s="12">
        <f>SUM(I61:I62)</f>
        <v>0</v>
      </c>
      <c r="J60" s="12">
        <f>SUM(J61:J62)</f>
        <v>1135.6</v>
      </c>
      <c r="K60" s="11">
        <f t="shared" si="17"/>
        <v>55.23346303501945</v>
      </c>
      <c r="L60" s="11">
        <v>0</v>
      </c>
      <c r="M60" s="31">
        <f t="shared" si="19"/>
        <v>55.23346303501945</v>
      </c>
    </row>
    <row r="61" spans="1:13" ht="47.25" customHeight="1">
      <c r="A61" s="42"/>
      <c r="B61" s="26"/>
      <c r="C61" s="100"/>
      <c r="D61" s="62" t="s">
        <v>12</v>
      </c>
      <c r="E61" s="12">
        <f>SUM(F61:G61)</f>
        <v>1000.8</v>
      </c>
      <c r="F61" s="12">
        <v>0</v>
      </c>
      <c r="G61" s="12">
        <v>1000.8</v>
      </c>
      <c r="H61" s="12">
        <f>SUM(I61:J61)</f>
        <v>615.9</v>
      </c>
      <c r="I61" s="12">
        <v>0</v>
      </c>
      <c r="J61" s="12">
        <v>615.9</v>
      </c>
      <c r="K61" s="11">
        <f t="shared" si="17"/>
        <v>61.54076738609113</v>
      </c>
      <c r="L61" s="11">
        <v>0</v>
      </c>
      <c r="M61" s="31">
        <f t="shared" si="19"/>
        <v>61.54076738609113</v>
      </c>
    </row>
    <row r="62" spans="1:13" ht="33.75" customHeight="1">
      <c r="A62" s="40"/>
      <c r="B62" s="26"/>
      <c r="C62" s="101"/>
      <c r="D62" s="62" t="s">
        <v>11</v>
      </c>
      <c r="E62" s="12">
        <f>SUM(F62:G62)</f>
        <v>1055.2</v>
      </c>
      <c r="F62" s="12">
        <v>0</v>
      </c>
      <c r="G62" s="12">
        <v>1055.2</v>
      </c>
      <c r="H62" s="12">
        <f>SUM(I62:J62)</f>
        <v>519.7</v>
      </c>
      <c r="I62" s="12">
        <v>0</v>
      </c>
      <c r="J62" s="12">
        <v>519.7</v>
      </c>
      <c r="K62" s="11">
        <f t="shared" si="17"/>
        <v>49.251326762699016</v>
      </c>
      <c r="L62" s="11">
        <v>0</v>
      </c>
      <c r="M62" s="31">
        <f t="shared" si="19"/>
        <v>49.251326762699016</v>
      </c>
    </row>
    <row r="63" spans="1:13" ht="46.5" customHeight="1">
      <c r="A63" s="9">
        <v>8</v>
      </c>
      <c r="B63" s="8" t="s">
        <v>25</v>
      </c>
      <c r="C63" s="77" t="s">
        <v>156</v>
      </c>
      <c r="D63" s="77"/>
      <c r="E63" s="12">
        <f aca="true" t="shared" si="22" ref="E63:J63">E64+E65+E66</f>
        <v>65388.4</v>
      </c>
      <c r="F63" s="12">
        <f t="shared" si="22"/>
        <v>0</v>
      </c>
      <c r="G63" s="12">
        <f t="shared" si="22"/>
        <v>65388.4</v>
      </c>
      <c r="H63" s="12">
        <f t="shared" si="22"/>
        <v>46174.7</v>
      </c>
      <c r="I63" s="12">
        <f t="shared" si="22"/>
        <v>0</v>
      </c>
      <c r="J63" s="12">
        <f t="shared" si="22"/>
        <v>46174.7</v>
      </c>
      <c r="K63" s="11">
        <f t="shared" si="17"/>
        <v>70.61604198909897</v>
      </c>
      <c r="L63" s="11">
        <v>0</v>
      </c>
      <c r="M63" s="31">
        <f t="shared" si="19"/>
        <v>70.61604198909897</v>
      </c>
    </row>
    <row r="64" spans="1:13" ht="62.25" customHeight="1">
      <c r="A64" s="38" t="s">
        <v>142</v>
      </c>
      <c r="B64" s="56"/>
      <c r="C64" s="64" t="s">
        <v>143</v>
      </c>
      <c r="D64" s="5" t="s">
        <v>9</v>
      </c>
      <c r="E64" s="12">
        <f>F64+G64</f>
        <v>5000</v>
      </c>
      <c r="F64" s="12">
        <v>0</v>
      </c>
      <c r="G64" s="12">
        <v>5000</v>
      </c>
      <c r="H64" s="12">
        <f>SUM(I64:J64)</f>
        <v>8.2</v>
      </c>
      <c r="I64" s="12">
        <v>0</v>
      </c>
      <c r="J64" s="12">
        <v>8.2</v>
      </c>
      <c r="K64" s="11">
        <f t="shared" si="17"/>
        <v>0.164</v>
      </c>
      <c r="L64" s="11">
        <v>0</v>
      </c>
      <c r="M64" s="31">
        <f t="shared" si="19"/>
        <v>0.164</v>
      </c>
    </row>
    <row r="65" spans="1:13" ht="30" customHeight="1">
      <c r="A65" s="22" t="s">
        <v>144</v>
      </c>
      <c r="B65" s="23"/>
      <c r="C65" s="20" t="s">
        <v>145</v>
      </c>
      <c r="D65" s="5" t="s">
        <v>9</v>
      </c>
      <c r="E65" s="12">
        <f>F65+G65</f>
        <v>3388.4</v>
      </c>
      <c r="F65" s="12">
        <v>0</v>
      </c>
      <c r="G65" s="12">
        <v>3388.4</v>
      </c>
      <c r="H65" s="12">
        <f>I65+J65</f>
        <v>1394.3</v>
      </c>
      <c r="I65" s="12">
        <v>0</v>
      </c>
      <c r="J65" s="11">
        <v>1394.3</v>
      </c>
      <c r="K65" s="11">
        <f t="shared" si="17"/>
        <v>41.1492149687168</v>
      </c>
      <c r="L65" s="11">
        <v>0</v>
      </c>
      <c r="M65" s="31">
        <f t="shared" si="19"/>
        <v>41.1492149687168</v>
      </c>
    </row>
    <row r="66" spans="1:13" ht="31.5" customHeight="1">
      <c r="A66" s="22" t="s">
        <v>146</v>
      </c>
      <c r="B66" s="23"/>
      <c r="C66" s="20" t="s">
        <v>147</v>
      </c>
      <c r="D66" s="5" t="s">
        <v>11</v>
      </c>
      <c r="E66" s="12">
        <f>F66+G66</f>
        <v>57000</v>
      </c>
      <c r="F66" s="12">
        <v>0</v>
      </c>
      <c r="G66" s="12">
        <v>57000</v>
      </c>
      <c r="H66" s="12">
        <f>I66+J66</f>
        <v>44772.2</v>
      </c>
      <c r="I66" s="12">
        <v>0</v>
      </c>
      <c r="J66" s="11">
        <v>44772.2</v>
      </c>
      <c r="K66" s="11">
        <f t="shared" si="17"/>
        <v>78.54771929824561</v>
      </c>
      <c r="L66" s="11">
        <v>0</v>
      </c>
      <c r="M66" s="31">
        <f t="shared" si="19"/>
        <v>78.54771929824561</v>
      </c>
    </row>
    <row r="67" spans="1:13" ht="46.5" customHeight="1">
      <c r="A67" s="9">
        <v>9</v>
      </c>
      <c r="B67" s="8" t="s">
        <v>42</v>
      </c>
      <c r="C67" s="77" t="s">
        <v>157</v>
      </c>
      <c r="D67" s="77"/>
      <c r="E67" s="12">
        <f aca="true" t="shared" si="23" ref="E67:J67">E68+E69+E70+E71+E72+E73+E74+E75+E76</f>
        <v>384404.8</v>
      </c>
      <c r="F67" s="12">
        <f t="shared" si="23"/>
        <v>35649.9</v>
      </c>
      <c r="G67" s="12">
        <f t="shared" si="23"/>
        <v>348754.89999999997</v>
      </c>
      <c r="H67" s="12">
        <f t="shared" si="23"/>
        <v>178276.59999999998</v>
      </c>
      <c r="I67" s="12">
        <f t="shared" si="23"/>
        <v>35649.8</v>
      </c>
      <c r="J67" s="12">
        <f t="shared" si="23"/>
        <v>142626.8</v>
      </c>
      <c r="K67" s="11">
        <f t="shared" si="17"/>
        <v>46.37730850395208</v>
      </c>
      <c r="L67" s="31">
        <f>I67/F67*100</f>
        <v>99.99971949430434</v>
      </c>
      <c r="M67" s="31">
        <f t="shared" si="19"/>
        <v>40.895998880589204</v>
      </c>
    </row>
    <row r="68" spans="1:13" ht="30.75" customHeight="1">
      <c r="A68" s="22" t="s">
        <v>125</v>
      </c>
      <c r="B68" s="23"/>
      <c r="C68" s="20" t="s">
        <v>126</v>
      </c>
      <c r="D68" s="5" t="s">
        <v>11</v>
      </c>
      <c r="E68" s="12">
        <f aca="true" t="shared" si="24" ref="E68:E76">F68+G68</f>
        <v>118337.7</v>
      </c>
      <c r="F68" s="12">
        <v>31151.5</v>
      </c>
      <c r="G68" s="12">
        <v>87186.2</v>
      </c>
      <c r="H68" s="12">
        <f aca="true" t="shared" si="25" ref="H68:H76">I68+J68</f>
        <v>57903.9</v>
      </c>
      <c r="I68" s="12">
        <v>31151.4</v>
      </c>
      <c r="J68" s="11">
        <v>26752.5</v>
      </c>
      <c r="K68" s="11">
        <f t="shared" si="17"/>
        <v>48.931067614124665</v>
      </c>
      <c r="L68" s="31">
        <f>I68/F68*100</f>
        <v>99.99967898817071</v>
      </c>
      <c r="M68" s="31">
        <f t="shared" si="19"/>
        <v>30.684328483177385</v>
      </c>
    </row>
    <row r="69" spans="1:13" ht="31.5" customHeight="1">
      <c r="A69" s="22" t="s">
        <v>127</v>
      </c>
      <c r="B69" s="23"/>
      <c r="C69" s="20" t="s">
        <v>128</v>
      </c>
      <c r="D69" s="5" t="s">
        <v>11</v>
      </c>
      <c r="E69" s="12">
        <f t="shared" si="24"/>
        <v>127700</v>
      </c>
      <c r="F69" s="12">
        <v>0</v>
      </c>
      <c r="G69" s="12">
        <v>127700</v>
      </c>
      <c r="H69" s="12">
        <f t="shared" si="25"/>
        <v>42448.6</v>
      </c>
      <c r="I69" s="12">
        <v>0</v>
      </c>
      <c r="J69" s="11">
        <v>42448.6</v>
      </c>
      <c r="K69" s="11">
        <f t="shared" si="17"/>
        <v>33.24087705559906</v>
      </c>
      <c r="L69" s="11">
        <v>0</v>
      </c>
      <c r="M69" s="31">
        <f t="shared" si="19"/>
        <v>33.24087705559906</v>
      </c>
    </row>
    <row r="70" spans="1:13" ht="30.75" customHeight="1">
      <c r="A70" s="22" t="s">
        <v>129</v>
      </c>
      <c r="B70" s="23"/>
      <c r="C70" s="20" t="s">
        <v>130</v>
      </c>
      <c r="D70" s="5" t="s">
        <v>11</v>
      </c>
      <c r="E70" s="12">
        <f t="shared" si="24"/>
        <v>46797</v>
      </c>
      <c r="F70" s="12">
        <v>0</v>
      </c>
      <c r="G70" s="12">
        <v>46797</v>
      </c>
      <c r="H70" s="12">
        <f t="shared" si="25"/>
        <v>16126.3</v>
      </c>
      <c r="I70" s="12">
        <v>0</v>
      </c>
      <c r="J70" s="11">
        <v>16126.3</v>
      </c>
      <c r="K70" s="11">
        <f t="shared" si="17"/>
        <v>34.460114964634485</v>
      </c>
      <c r="L70" s="11">
        <v>0</v>
      </c>
      <c r="M70" s="31">
        <f t="shared" si="19"/>
        <v>34.460114964634485</v>
      </c>
    </row>
    <row r="71" spans="1:13" ht="31.5" customHeight="1">
      <c r="A71" s="22" t="s">
        <v>131</v>
      </c>
      <c r="B71" s="23"/>
      <c r="C71" s="20" t="s">
        <v>132</v>
      </c>
      <c r="D71" s="5" t="s">
        <v>11</v>
      </c>
      <c r="E71" s="12">
        <f t="shared" si="24"/>
        <v>5500</v>
      </c>
      <c r="F71" s="12">
        <v>0</v>
      </c>
      <c r="G71" s="12">
        <v>5500</v>
      </c>
      <c r="H71" s="12">
        <f t="shared" si="25"/>
        <v>3122.2</v>
      </c>
      <c r="I71" s="12">
        <v>0</v>
      </c>
      <c r="J71" s="11">
        <v>3122.2</v>
      </c>
      <c r="K71" s="11">
        <f t="shared" si="17"/>
        <v>56.76727272727272</v>
      </c>
      <c r="L71" s="11">
        <v>0</v>
      </c>
      <c r="M71" s="31">
        <f t="shared" si="19"/>
        <v>56.76727272727272</v>
      </c>
    </row>
    <row r="72" spans="1:13" ht="34.5" customHeight="1">
      <c r="A72" s="38" t="s">
        <v>133</v>
      </c>
      <c r="B72" s="56"/>
      <c r="C72" s="64" t="s">
        <v>134</v>
      </c>
      <c r="D72" s="5" t="s">
        <v>11</v>
      </c>
      <c r="E72" s="12">
        <f>SUM(F72:G72)</f>
        <v>18477.5</v>
      </c>
      <c r="F72" s="12">
        <v>4498.4</v>
      </c>
      <c r="G72" s="12">
        <v>13979.1</v>
      </c>
      <c r="H72" s="12">
        <f t="shared" si="25"/>
        <v>16448.9</v>
      </c>
      <c r="I72" s="12">
        <v>4498.4</v>
      </c>
      <c r="J72" s="12">
        <v>11950.5</v>
      </c>
      <c r="K72" s="11">
        <f t="shared" si="17"/>
        <v>89.02124205114329</v>
      </c>
      <c r="L72" s="11">
        <f>I72/F72*100</f>
        <v>100</v>
      </c>
      <c r="M72" s="31">
        <f t="shared" si="19"/>
        <v>85.48833615898019</v>
      </c>
    </row>
    <row r="73" spans="1:13" ht="32.25" customHeight="1">
      <c r="A73" s="22" t="s">
        <v>135</v>
      </c>
      <c r="B73" s="23"/>
      <c r="C73" s="20" t="s">
        <v>136</v>
      </c>
      <c r="D73" s="5" t="s">
        <v>11</v>
      </c>
      <c r="E73" s="12">
        <f t="shared" si="24"/>
        <v>7854</v>
      </c>
      <c r="F73" s="12">
        <v>0</v>
      </c>
      <c r="G73" s="12">
        <v>7854</v>
      </c>
      <c r="H73" s="12">
        <f t="shared" si="25"/>
        <v>5012.3</v>
      </c>
      <c r="I73" s="12">
        <v>0</v>
      </c>
      <c r="J73" s="11">
        <v>5012.3</v>
      </c>
      <c r="K73" s="11">
        <f t="shared" si="17"/>
        <v>63.81843646549529</v>
      </c>
      <c r="L73" s="11">
        <v>0</v>
      </c>
      <c r="M73" s="31">
        <f t="shared" si="19"/>
        <v>63.81843646549529</v>
      </c>
    </row>
    <row r="74" spans="1:13" ht="32.25" customHeight="1">
      <c r="A74" s="22" t="s">
        <v>137</v>
      </c>
      <c r="B74" s="23"/>
      <c r="C74" s="20" t="s">
        <v>138</v>
      </c>
      <c r="D74" s="5" t="s">
        <v>11</v>
      </c>
      <c r="E74" s="12">
        <f t="shared" si="24"/>
        <v>1998.8</v>
      </c>
      <c r="F74" s="12">
        <v>0</v>
      </c>
      <c r="G74" s="12">
        <v>1998.8</v>
      </c>
      <c r="H74" s="12">
        <f t="shared" si="25"/>
        <v>946.4</v>
      </c>
      <c r="I74" s="12">
        <v>0</v>
      </c>
      <c r="J74" s="11">
        <v>946.4</v>
      </c>
      <c r="K74" s="11">
        <f t="shared" si="17"/>
        <v>47.34840904542726</v>
      </c>
      <c r="L74" s="11">
        <v>0</v>
      </c>
      <c r="M74" s="31">
        <f t="shared" si="19"/>
        <v>47.34840904542726</v>
      </c>
    </row>
    <row r="75" spans="1:13" ht="61.5" customHeight="1">
      <c r="A75" s="22" t="s">
        <v>139</v>
      </c>
      <c r="B75" s="23"/>
      <c r="C75" s="20" t="s">
        <v>140</v>
      </c>
      <c r="D75" s="5" t="s">
        <v>163</v>
      </c>
      <c r="E75" s="12">
        <f t="shared" si="24"/>
        <v>961.8</v>
      </c>
      <c r="F75" s="12">
        <v>0</v>
      </c>
      <c r="G75" s="12">
        <v>961.8</v>
      </c>
      <c r="H75" s="12">
        <f t="shared" si="25"/>
        <v>535.3</v>
      </c>
      <c r="I75" s="12">
        <v>0</v>
      </c>
      <c r="J75" s="11">
        <v>535.3</v>
      </c>
      <c r="K75" s="11">
        <f t="shared" si="17"/>
        <v>55.65606155125805</v>
      </c>
      <c r="L75" s="11">
        <v>0</v>
      </c>
      <c r="M75" s="31">
        <f t="shared" si="19"/>
        <v>55.65606155125805</v>
      </c>
    </row>
    <row r="76" spans="1:13" ht="31.5" customHeight="1">
      <c r="A76" s="22" t="s">
        <v>141</v>
      </c>
      <c r="B76" s="23"/>
      <c r="C76" s="20" t="s">
        <v>51</v>
      </c>
      <c r="D76" s="5" t="s">
        <v>11</v>
      </c>
      <c r="E76" s="12">
        <f t="shared" si="24"/>
        <v>56778</v>
      </c>
      <c r="F76" s="12">
        <v>0</v>
      </c>
      <c r="G76" s="12">
        <v>56778</v>
      </c>
      <c r="H76" s="12">
        <f t="shared" si="25"/>
        <v>35732.7</v>
      </c>
      <c r="I76" s="12">
        <v>0</v>
      </c>
      <c r="J76" s="11">
        <v>35732.7</v>
      </c>
      <c r="K76" s="11">
        <f t="shared" si="17"/>
        <v>62.934058966501105</v>
      </c>
      <c r="L76" s="11">
        <v>0</v>
      </c>
      <c r="M76" s="31">
        <f t="shared" si="19"/>
        <v>62.934058966501105</v>
      </c>
    </row>
    <row r="77" spans="1:13" ht="47.25" customHeight="1">
      <c r="A77" s="9">
        <v>10</v>
      </c>
      <c r="B77" s="8" t="s">
        <v>26</v>
      </c>
      <c r="C77" s="77" t="s">
        <v>158</v>
      </c>
      <c r="D77" s="77"/>
      <c r="E77" s="12">
        <f aca="true" t="shared" si="26" ref="E77:J77">E78+E79+E80+E81+E82+E83</f>
        <v>114712.7</v>
      </c>
      <c r="F77" s="12">
        <f t="shared" si="26"/>
        <v>35703.899999999994</v>
      </c>
      <c r="G77" s="12">
        <f t="shared" si="26"/>
        <v>79008.8</v>
      </c>
      <c r="H77" s="12">
        <f t="shared" si="26"/>
        <v>62074.299999999996</v>
      </c>
      <c r="I77" s="12">
        <f t="shared" si="26"/>
        <v>34615.1</v>
      </c>
      <c r="J77" s="12">
        <f t="shared" si="26"/>
        <v>27459.199999999997</v>
      </c>
      <c r="K77" s="11">
        <f t="shared" si="17"/>
        <v>54.11284016503839</v>
      </c>
      <c r="L77" s="11">
        <f>I77/F77*100</f>
        <v>96.95047319760587</v>
      </c>
      <c r="M77" s="11">
        <f t="shared" si="19"/>
        <v>34.75460961310638</v>
      </c>
    </row>
    <row r="78" spans="1:13" ht="30" customHeight="1">
      <c r="A78" s="24" t="s">
        <v>116</v>
      </c>
      <c r="B78" s="23"/>
      <c r="C78" s="20" t="s">
        <v>117</v>
      </c>
      <c r="D78" s="5" t="s">
        <v>9</v>
      </c>
      <c r="E78" s="12">
        <f aca="true" t="shared" si="27" ref="E78:E86">F78+G78</f>
        <v>45185.1</v>
      </c>
      <c r="F78" s="12">
        <v>28641.1</v>
      </c>
      <c r="G78" s="12">
        <v>16544</v>
      </c>
      <c r="H78" s="12">
        <f aca="true" t="shared" si="28" ref="H78:H86">I78+J78</f>
        <v>29646.7</v>
      </c>
      <c r="I78" s="12">
        <v>28641</v>
      </c>
      <c r="J78" s="11">
        <v>1005.7</v>
      </c>
      <c r="K78" s="11">
        <f t="shared" si="17"/>
        <v>65.61167287446526</v>
      </c>
      <c r="L78" s="11">
        <f>I78/F78*100</f>
        <v>99.99965085139887</v>
      </c>
      <c r="M78" s="31">
        <f t="shared" si="19"/>
        <v>6.078941005802709</v>
      </c>
    </row>
    <row r="79" spans="1:13" ht="30" customHeight="1">
      <c r="A79" s="24" t="s">
        <v>118</v>
      </c>
      <c r="B79" s="23"/>
      <c r="C79" s="20" t="s">
        <v>120</v>
      </c>
      <c r="D79" s="5" t="s">
        <v>163</v>
      </c>
      <c r="E79" s="12">
        <f t="shared" si="27"/>
        <v>3292.1</v>
      </c>
      <c r="F79" s="12">
        <v>2041.1</v>
      </c>
      <c r="G79" s="12">
        <v>1251</v>
      </c>
      <c r="H79" s="12">
        <f t="shared" si="28"/>
        <v>1536.1999999999998</v>
      </c>
      <c r="I79" s="12">
        <v>952.4</v>
      </c>
      <c r="J79" s="11">
        <v>583.8</v>
      </c>
      <c r="K79" s="11">
        <f aca="true" t="shared" si="29" ref="K79:K113">H79/E79*100</f>
        <v>46.66322408189301</v>
      </c>
      <c r="L79" s="11">
        <v>0</v>
      </c>
      <c r="M79" s="31">
        <f aca="true" t="shared" si="30" ref="M79:M140">J79/G79*100</f>
        <v>46.666666666666664</v>
      </c>
    </row>
    <row r="80" spans="1:13" ht="126.75" customHeight="1">
      <c r="A80" s="24" t="s">
        <v>119</v>
      </c>
      <c r="B80" s="23"/>
      <c r="C80" s="20" t="s">
        <v>122</v>
      </c>
      <c r="D80" s="5" t="s">
        <v>12</v>
      </c>
      <c r="E80" s="12">
        <f t="shared" si="27"/>
        <v>7474.4</v>
      </c>
      <c r="F80" s="12">
        <v>0</v>
      </c>
      <c r="G80" s="12">
        <v>7474.4</v>
      </c>
      <c r="H80" s="12">
        <f t="shared" si="28"/>
        <v>2323</v>
      </c>
      <c r="I80" s="12">
        <v>0</v>
      </c>
      <c r="J80" s="11">
        <v>2323</v>
      </c>
      <c r="K80" s="11">
        <f t="shared" si="29"/>
        <v>31.079417745906028</v>
      </c>
      <c r="L80" s="11">
        <v>0</v>
      </c>
      <c r="M80" s="31">
        <f t="shared" si="30"/>
        <v>31.079417745906028</v>
      </c>
    </row>
    <row r="81" spans="1:13" ht="47.25" customHeight="1">
      <c r="A81" s="24" t="s">
        <v>121</v>
      </c>
      <c r="B81" s="23"/>
      <c r="C81" s="20" t="s">
        <v>124</v>
      </c>
      <c r="D81" s="5" t="s">
        <v>12</v>
      </c>
      <c r="E81" s="12">
        <f t="shared" si="27"/>
        <v>6856.4</v>
      </c>
      <c r="F81" s="12">
        <v>0</v>
      </c>
      <c r="G81" s="12">
        <v>6856.4</v>
      </c>
      <c r="H81" s="12">
        <f t="shared" si="28"/>
        <v>0</v>
      </c>
      <c r="I81" s="12">
        <v>0</v>
      </c>
      <c r="J81" s="11">
        <v>0</v>
      </c>
      <c r="K81" s="11">
        <f t="shared" si="29"/>
        <v>0</v>
      </c>
      <c r="L81" s="11">
        <v>0</v>
      </c>
      <c r="M81" s="11">
        <f t="shared" si="30"/>
        <v>0</v>
      </c>
    </row>
    <row r="82" spans="1:13" ht="47.25" customHeight="1">
      <c r="A82" s="57" t="s">
        <v>123</v>
      </c>
      <c r="B82" s="56"/>
      <c r="C82" s="48" t="s">
        <v>183</v>
      </c>
      <c r="D82" s="5" t="s">
        <v>43</v>
      </c>
      <c r="E82" s="12">
        <f t="shared" si="27"/>
        <v>5021.7</v>
      </c>
      <c r="F82" s="12">
        <v>5021.7</v>
      </c>
      <c r="G82" s="12">
        <v>0</v>
      </c>
      <c r="H82" s="12">
        <f t="shared" si="28"/>
        <v>5021.7</v>
      </c>
      <c r="I82" s="12">
        <v>5021.7</v>
      </c>
      <c r="J82" s="11">
        <v>0</v>
      </c>
      <c r="K82" s="11">
        <f t="shared" si="29"/>
        <v>100</v>
      </c>
      <c r="L82" s="11">
        <f>I82/F82*100</f>
        <v>100</v>
      </c>
      <c r="M82" s="11">
        <v>0</v>
      </c>
    </row>
    <row r="83" spans="1:13" ht="18" customHeight="1">
      <c r="A83" s="57" t="s">
        <v>182</v>
      </c>
      <c r="B83" s="56"/>
      <c r="C83" s="83" t="s">
        <v>51</v>
      </c>
      <c r="D83" s="4" t="s">
        <v>19</v>
      </c>
      <c r="E83" s="12">
        <f t="shared" si="27"/>
        <v>46883</v>
      </c>
      <c r="F83" s="12">
        <f>SUM(F84:F86)</f>
        <v>0</v>
      </c>
      <c r="G83" s="12">
        <f>SUM(G84:G86)</f>
        <v>46883</v>
      </c>
      <c r="H83" s="12">
        <f t="shared" si="28"/>
        <v>23546.699999999997</v>
      </c>
      <c r="I83" s="12">
        <f>SUM(I84:I86)</f>
        <v>0</v>
      </c>
      <c r="J83" s="12">
        <f>SUM(J84:J86)</f>
        <v>23546.699999999997</v>
      </c>
      <c r="K83" s="11">
        <f t="shared" si="29"/>
        <v>50.22438837105133</v>
      </c>
      <c r="L83" s="11">
        <v>0</v>
      </c>
      <c r="M83" s="31">
        <f t="shared" si="30"/>
        <v>50.22438837105133</v>
      </c>
    </row>
    <row r="84" spans="1:13" ht="31.5" customHeight="1">
      <c r="A84" s="52"/>
      <c r="B84" s="53"/>
      <c r="C84" s="83"/>
      <c r="D84" s="5" t="s">
        <v>43</v>
      </c>
      <c r="E84" s="12">
        <f t="shared" si="27"/>
        <v>13579.5</v>
      </c>
      <c r="F84" s="12">
        <v>0</v>
      </c>
      <c r="G84" s="12">
        <v>13579.5</v>
      </c>
      <c r="H84" s="12">
        <f t="shared" si="28"/>
        <v>6170.9</v>
      </c>
      <c r="I84" s="12">
        <v>0</v>
      </c>
      <c r="J84" s="11">
        <v>6170.9</v>
      </c>
      <c r="K84" s="11">
        <f t="shared" si="29"/>
        <v>45.44276298832799</v>
      </c>
      <c r="L84" s="11">
        <v>0</v>
      </c>
      <c r="M84" s="31">
        <f t="shared" si="30"/>
        <v>45.44276298832799</v>
      </c>
    </row>
    <row r="85" spans="1:13" ht="30" customHeight="1">
      <c r="A85" s="52"/>
      <c r="B85" s="53"/>
      <c r="C85" s="83"/>
      <c r="D85" s="5" t="s">
        <v>9</v>
      </c>
      <c r="E85" s="12">
        <f t="shared" si="27"/>
        <v>4157.6</v>
      </c>
      <c r="F85" s="12">
        <v>0</v>
      </c>
      <c r="G85" s="12">
        <v>4157.6</v>
      </c>
      <c r="H85" s="12">
        <f t="shared" si="28"/>
        <v>2190</v>
      </c>
      <c r="I85" s="12">
        <v>0</v>
      </c>
      <c r="J85" s="11">
        <v>2190</v>
      </c>
      <c r="K85" s="11">
        <f t="shared" si="29"/>
        <v>52.674619973061375</v>
      </c>
      <c r="L85" s="11">
        <v>0</v>
      </c>
      <c r="M85" s="31">
        <f t="shared" si="30"/>
        <v>52.674619973061375</v>
      </c>
    </row>
    <row r="86" spans="1:13" ht="45.75" customHeight="1">
      <c r="A86" s="46"/>
      <c r="B86" s="47"/>
      <c r="C86" s="83"/>
      <c r="D86" s="5" t="s">
        <v>12</v>
      </c>
      <c r="E86" s="12">
        <f t="shared" si="27"/>
        <v>29145.9</v>
      </c>
      <c r="F86" s="12">
        <v>0</v>
      </c>
      <c r="G86" s="12">
        <v>29145.9</v>
      </c>
      <c r="H86" s="12">
        <f t="shared" si="28"/>
        <v>15185.8</v>
      </c>
      <c r="I86" s="12">
        <v>0</v>
      </c>
      <c r="J86" s="11">
        <v>15185.8</v>
      </c>
      <c r="K86" s="11">
        <f t="shared" si="29"/>
        <v>52.10269712034968</v>
      </c>
      <c r="L86" s="11">
        <v>0</v>
      </c>
      <c r="M86" s="31">
        <f t="shared" si="30"/>
        <v>52.10269712034968</v>
      </c>
    </row>
    <row r="87" spans="1:13" ht="32.25" customHeight="1">
      <c r="A87" s="9">
        <v>11</v>
      </c>
      <c r="B87" s="8" t="s">
        <v>40</v>
      </c>
      <c r="C87" s="77" t="s">
        <v>171</v>
      </c>
      <c r="D87" s="77"/>
      <c r="E87" s="12">
        <f>SUM(E88:E88)</f>
        <v>1850</v>
      </c>
      <c r="F87" s="12">
        <f>F88</f>
        <v>0</v>
      </c>
      <c r="G87" s="12">
        <f>G88</f>
        <v>1850</v>
      </c>
      <c r="H87" s="12">
        <f>SUM(H88:H88)</f>
        <v>70</v>
      </c>
      <c r="I87" s="12">
        <v>0</v>
      </c>
      <c r="J87" s="12">
        <v>0</v>
      </c>
      <c r="K87" s="11">
        <f t="shared" si="29"/>
        <v>3.783783783783784</v>
      </c>
      <c r="L87" s="11">
        <v>0</v>
      </c>
      <c r="M87" s="31">
        <f>J87/G87*100</f>
        <v>0</v>
      </c>
    </row>
    <row r="88" spans="1:13" ht="32.25" customHeight="1">
      <c r="A88" s="58"/>
      <c r="B88" s="56"/>
      <c r="C88" s="37" t="s">
        <v>51</v>
      </c>
      <c r="D88" s="5" t="s">
        <v>163</v>
      </c>
      <c r="E88" s="12">
        <f>SUM(F88:G88)</f>
        <v>1850</v>
      </c>
      <c r="F88" s="12">
        <v>0</v>
      </c>
      <c r="G88" s="12">
        <v>1850</v>
      </c>
      <c r="H88" s="12">
        <f>SUM(I88:J88)</f>
        <v>70</v>
      </c>
      <c r="I88" s="12">
        <v>0</v>
      </c>
      <c r="J88" s="11">
        <v>70</v>
      </c>
      <c r="K88" s="11">
        <f t="shared" si="29"/>
        <v>3.783783783783784</v>
      </c>
      <c r="L88" s="11">
        <v>0</v>
      </c>
      <c r="M88" s="31">
        <f>J88/G88*100</f>
        <v>3.783783783783784</v>
      </c>
    </row>
    <row r="89" spans="1:13" ht="48" customHeight="1">
      <c r="A89" s="45">
        <v>12</v>
      </c>
      <c r="B89" s="39" t="s">
        <v>27</v>
      </c>
      <c r="C89" s="83" t="s">
        <v>172</v>
      </c>
      <c r="D89" s="77"/>
      <c r="E89" s="12">
        <f aca="true" t="shared" si="31" ref="E89:J89">E90</f>
        <v>3073.3</v>
      </c>
      <c r="F89" s="12">
        <f t="shared" si="31"/>
        <v>0</v>
      </c>
      <c r="G89" s="12">
        <f t="shared" si="31"/>
        <v>3073.3</v>
      </c>
      <c r="H89" s="12">
        <f t="shared" si="31"/>
        <v>1134.4</v>
      </c>
      <c r="I89" s="12">
        <f t="shared" si="31"/>
        <v>0</v>
      </c>
      <c r="J89" s="12">
        <f t="shared" si="31"/>
        <v>1134.4</v>
      </c>
      <c r="K89" s="11">
        <f t="shared" si="29"/>
        <v>36.91146324797449</v>
      </c>
      <c r="L89" s="11">
        <v>0</v>
      </c>
      <c r="M89" s="31">
        <f t="shared" si="30"/>
        <v>36.91146324797449</v>
      </c>
    </row>
    <row r="90" spans="1:13" ht="33.75" customHeight="1">
      <c r="A90" s="55"/>
      <c r="B90" s="41"/>
      <c r="C90" s="44" t="s">
        <v>51</v>
      </c>
      <c r="D90" s="5" t="s">
        <v>163</v>
      </c>
      <c r="E90" s="12">
        <f>F90+G90</f>
        <v>3073.3</v>
      </c>
      <c r="F90" s="12">
        <v>0</v>
      </c>
      <c r="G90" s="12">
        <v>3073.3</v>
      </c>
      <c r="H90" s="12">
        <f>I90+J90</f>
        <v>1134.4</v>
      </c>
      <c r="I90" s="12">
        <v>0</v>
      </c>
      <c r="J90" s="11">
        <v>1134.4</v>
      </c>
      <c r="K90" s="11">
        <f t="shared" si="29"/>
        <v>36.91146324797449</v>
      </c>
      <c r="L90" s="11">
        <v>0</v>
      </c>
      <c r="M90" s="31">
        <f t="shared" si="30"/>
        <v>36.91146324797449</v>
      </c>
    </row>
    <row r="91" spans="1:13" ht="47.25" customHeight="1">
      <c r="A91" s="9">
        <v>13</v>
      </c>
      <c r="B91" s="8" t="s">
        <v>28</v>
      </c>
      <c r="C91" s="77" t="s">
        <v>159</v>
      </c>
      <c r="D91" s="77"/>
      <c r="E91" s="12">
        <f aca="true" t="shared" si="32" ref="E91:E97">SUM(F91:G91)</f>
        <v>45332.7</v>
      </c>
      <c r="F91" s="12">
        <f>F92+F95+F96+F97</f>
        <v>27756.699999999997</v>
      </c>
      <c r="G91" s="12">
        <f>G92+G95+G96+G97</f>
        <v>17576</v>
      </c>
      <c r="H91" s="12">
        <f>SUM(I91:J91)</f>
        <v>2844.6</v>
      </c>
      <c r="I91" s="12">
        <f>I92+I95+I96+I97</f>
        <v>267.2</v>
      </c>
      <c r="J91" s="12">
        <f>J92+J95+J96+J97</f>
        <v>2577.4</v>
      </c>
      <c r="K91" s="11">
        <f t="shared" si="29"/>
        <v>6.274940605787875</v>
      </c>
      <c r="L91" s="11">
        <f>I91/F91*100</f>
        <v>0.9626504591684172</v>
      </c>
      <c r="M91" s="31">
        <f t="shared" si="30"/>
        <v>14.664314974965864</v>
      </c>
    </row>
    <row r="92" spans="1:13" ht="21.75" customHeight="1">
      <c r="A92" s="57" t="s">
        <v>110</v>
      </c>
      <c r="B92" s="56"/>
      <c r="C92" s="64" t="s">
        <v>109</v>
      </c>
      <c r="D92" s="72" t="s">
        <v>19</v>
      </c>
      <c r="E92" s="12">
        <f t="shared" si="32"/>
        <v>2758.6</v>
      </c>
      <c r="F92" s="12">
        <f>SUM(F93:F94)</f>
        <v>2758.6</v>
      </c>
      <c r="G92" s="12">
        <f>SUM(G93:G94)</f>
        <v>0</v>
      </c>
      <c r="H92" s="12">
        <f>SUM(I92:J92)</f>
        <v>0</v>
      </c>
      <c r="I92" s="12">
        <f>SUM(I93:I94)</f>
        <v>0</v>
      </c>
      <c r="J92" s="12">
        <f>SUM(J93:J94)</f>
        <v>0</v>
      </c>
      <c r="K92" s="11">
        <f t="shared" si="29"/>
        <v>0</v>
      </c>
      <c r="L92" s="11">
        <f>I92/F92*100</f>
        <v>0</v>
      </c>
      <c r="M92" s="31">
        <v>0</v>
      </c>
    </row>
    <row r="93" spans="1:13" ht="31.5" customHeight="1">
      <c r="A93" s="75"/>
      <c r="B93" s="53"/>
      <c r="C93" s="65"/>
      <c r="D93" s="62" t="s">
        <v>163</v>
      </c>
      <c r="E93" s="12">
        <f t="shared" si="32"/>
        <v>1997</v>
      </c>
      <c r="F93" s="12">
        <v>1997</v>
      </c>
      <c r="G93" s="12">
        <v>0</v>
      </c>
      <c r="H93" s="12">
        <f>SUM(I93:J93)</f>
        <v>0</v>
      </c>
      <c r="I93" s="12">
        <v>0</v>
      </c>
      <c r="J93" s="12">
        <v>0</v>
      </c>
      <c r="K93" s="11">
        <f>H93/E93*100</f>
        <v>0</v>
      </c>
      <c r="L93" s="11">
        <f>I93/F93*100</f>
        <v>0</v>
      </c>
      <c r="M93" s="31">
        <v>0</v>
      </c>
    </row>
    <row r="94" spans="1:13" ht="39" customHeight="1">
      <c r="A94" s="74"/>
      <c r="B94" s="47"/>
      <c r="C94" s="66"/>
      <c r="D94" s="62" t="s">
        <v>10</v>
      </c>
      <c r="E94" s="12">
        <f t="shared" si="32"/>
        <v>761.6</v>
      </c>
      <c r="F94" s="12">
        <v>761.6</v>
      </c>
      <c r="G94" s="12">
        <v>0</v>
      </c>
      <c r="H94" s="12">
        <f>SUM(I94:J94)</f>
        <v>0</v>
      </c>
      <c r="I94" s="12">
        <v>0</v>
      </c>
      <c r="J94" s="12">
        <v>0</v>
      </c>
      <c r="K94" s="11">
        <f>H94/E94*100</f>
        <v>0</v>
      </c>
      <c r="L94" s="11">
        <f>I94/F94*100</f>
        <v>0</v>
      </c>
      <c r="M94" s="31">
        <v>0</v>
      </c>
    </row>
    <row r="95" spans="1:13" ht="30" customHeight="1">
      <c r="A95" s="74" t="s">
        <v>111</v>
      </c>
      <c r="B95" s="47"/>
      <c r="C95" s="73" t="s">
        <v>112</v>
      </c>
      <c r="D95" s="5" t="s">
        <v>163</v>
      </c>
      <c r="E95" s="12">
        <f t="shared" si="32"/>
        <v>21320.8</v>
      </c>
      <c r="F95" s="12">
        <v>21320.8</v>
      </c>
      <c r="G95" s="12">
        <v>0</v>
      </c>
      <c r="H95" s="12">
        <f>I95+J95</f>
        <v>0</v>
      </c>
      <c r="I95" s="12">
        <v>0</v>
      </c>
      <c r="J95" s="11">
        <v>0</v>
      </c>
      <c r="K95" s="11">
        <f t="shared" si="29"/>
        <v>0</v>
      </c>
      <c r="L95" s="11">
        <f>I95/F95*100</f>
        <v>0</v>
      </c>
      <c r="M95" s="31">
        <v>0</v>
      </c>
    </row>
    <row r="96" spans="1:13" ht="32.25" customHeight="1">
      <c r="A96" s="24" t="s">
        <v>113</v>
      </c>
      <c r="B96" s="23"/>
      <c r="C96" s="20" t="s">
        <v>115</v>
      </c>
      <c r="D96" s="5" t="s">
        <v>9</v>
      </c>
      <c r="E96" s="12">
        <f t="shared" si="32"/>
        <v>20748</v>
      </c>
      <c r="F96" s="12">
        <v>3172</v>
      </c>
      <c r="G96" s="12">
        <v>17576</v>
      </c>
      <c r="H96" s="12">
        <f>I96+J96</f>
        <v>2577.4</v>
      </c>
      <c r="I96" s="12">
        <v>0</v>
      </c>
      <c r="J96" s="11">
        <v>2577.4</v>
      </c>
      <c r="K96" s="11">
        <f t="shared" si="29"/>
        <v>12.422402159244266</v>
      </c>
      <c r="L96" s="11">
        <v>0</v>
      </c>
      <c r="M96" s="31">
        <f t="shared" si="30"/>
        <v>14.664314974965864</v>
      </c>
    </row>
    <row r="97" spans="1:13" ht="30.75" customHeight="1">
      <c r="A97" s="24" t="s">
        <v>114</v>
      </c>
      <c r="B97" s="23"/>
      <c r="C97" s="20" t="s">
        <v>51</v>
      </c>
      <c r="D97" s="5" t="s">
        <v>163</v>
      </c>
      <c r="E97" s="12">
        <f t="shared" si="32"/>
        <v>505.3</v>
      </c>
      <c r="F97" s="12">
        <v>505.3</v>
      </c>
      <c r="G97" s="12">
        <v>0</v>
      </c>
      <c r="H97" s="12">
        <f>I97+J97</f>
        <v>267.2</v>
      </c>
      <c r="I97" s="12">
        <v>267.2</v>
      </c>
      <c r="J97" s="11">
        <v>0</v>
      </c>
      <c r="K97" s="11">
        <f t="shared" si="29"/>
        <v>52.879477538096175</v>
      </c>
      <c r="L97" s="11">
        <f>I97/F97*100</f>
        <v>52.879477538096175</v>
      </c>
      <c r="M97" s="31">
        <v>0</v>
      </c>
    </row>
    <row r="98" spans="1:13" ht="47.25" customHeight="1">
      <c r="A98" s="9">
        <v>14</v>
      </c>
      <c r="B98" s="8" t="s">
        <v>29</v>
      </c>
      <c r="C98" s="83" t="s">
        <v>160</v>
      </c>
      <c r="D98" s="77"/>
      <c r="E98" s="12">
        <f aca="true" t="shared" si="33" ref="E98:J98">E99+E100+E101+E104+E107+E110+E111</f>
        <v>63524.5</v>
      </c>
      <c r="F98" s="12">
        <f t="shared" si="33"/>
        <v>1972</v>
      </c>
      <c r="G98" s="12">
        <f t="shared" si="33"/>
        <v>61552.5</v>
      </c>
      <c r="H98" s="12">
        <f t="shared" si="33"/>
        <v>30727.1</v>
      </c>
      <c r="I98" s="12">
        <f t="shared" si="33"/>
        <v>1846</v>
      </c>
      <c r="J98" s="12">
        <f t="shared" si="33"/>
        <v>28881.1</v>
      </c>
      <c r="K98" s="11">
        <f t="shared" si="29"/>
        <v>48.37047123550756</v>
      </c>
      <c r="L98" s="11">
        <f>I98/F98*100</f>
        <v>93.6105476673428</v>
      </c>
      <c r="M98" s="31">
        <f t="shared" si="30"/>
        <v>46.92108362779741</v>
      </c>
    </row>
    <row r="99" spans="1:13" ht="126" customHeight="1">
      <c r="A99" s="22" t="s">
        <v>105</v>
      </c>
      <c r="B99" s="23"/>
      <c r="C99" s="48" t="s">
        <v>104</v>
      </c>
      <c r="D99" s="5" t="s">
        <v>163</v>
      </c>
      <c r="E99" s="12">
        <f aca="true" t="shared" si="34" ref="E99:E106">F99+G99</f>
        <v>1495</v>
      </c>
      <c r="F99" s="12">
        <v>0</v>
      </c>
      <c r="G99" s="12">
        <v>1495</v>
      </c>
      <c r="H99" s="12">
        <f aca="true" t="shared" si="35" ref="H99:H106">I99+J99</f>
        <v>519.7</v>
      </c>
      <c r="I99" s="12">
        <v>0</v>
      </c>
      <c r="J99" s="11">
        <v>519.7</v>
      </c>
      <c r="K99" s="11">
        <f t="shared" si="29"/>
        <v>34.76254180602007</v>
      </c>
      <c r="L99" s="11">
        <v>0</v>
      </c>
      <c r="M99" s="31">
        <f t="shared" si="30"/>
        <v>34.76254180602007</v>
      </c>
    </row>
    <row r="100" spans="1:13" ht="63" customHeight="1">
      <c r="A100" s="22" t="s">
        <v>106</v>
      </c>
      <c r="B100" s="23"/>
      <c r="C100" s="48" t="s">
        <v>103</v>
      </c>
      <c r="D100" s="5" t="s">
        <v>163</v>
      </c>
      <c r="E100" s="12">
        <f t="shared" si="34"/>
        <v>5600</v>
      </c>
      <c r="F100" s="12">
        <v>0</v>
      </c>
      <c r="G100" s="12">
        <v>5600</v>
      </c>
      <c r="H100" s="12">
        <f t="shared" si="35"/>
        <v>50.8</v>
      </c>
      <c r="I100" s="12">
        <v>0</v>
      </c>
      <c r="J100" s="11">
        <v>50.8</v>
      </c>
      <c r="K100" s="11">
        <f t="shared" si="29"/>
        <v>0.907142857142857</v>
      </c>
      <c r="L100" s="11">
        <v>0</v>
      </c>
      <c r="M100" s="31">
        <f t="shared" si="30"/>
        <v>0.907142857142857</v>
      </c>
    </row>
    <row r="101" spans="1:13" ht="15.75" customHeight="1">
      <c r="A101" s="38" t="s">
        <v>107</v>
      </c>
      <c r="B101" s="56"/>
      <c r="C101" s="83" t="s">
        <v>102</v>
      </c>
      <c r="D101" s="4" t="s">
        <v>19</v>
      </c>
      <c r="E101" s="12">
        <f t="shared" si="34"/>
        <v>5100</v>
      </c>
      <c r="F101" s="12">
        <f>SUM(F102:F103)</f>
        <v>0</v>
      </c>
      <c r="G101" s="12">
        <f>SUM(G102:G103)</f>
        <v>5100</v>
      </c>
      <c r="H101" s="12">
        <f t="shared" si="35"/>
        <v>935.2</v>
      </c>
      <c r="I101" s="12">
        <f>SUM(I102:I103)</f>
        <v>0</v>
      </c>
      <c r="J101" s="12">
        <f>SUM(J102:J103)</f>
        <v>935.2</v>
      </c>
      <c r="K101" s="11">
        <f t="shared" si="29"/>
        <v>18.337254901960783</v>
      </c>
      <c r="L101" s="11">
        <v>0</v>
      </c>
      <c r="M101" s="31">
        <f t="shared" si="30"/>
        <v>18.337254901960783</v>
      </c>
    </row>
    <row r="102" spans="1:13" ht="31.5">
      <c r="A102" s="52"/>
      <c r="B102" s="53"/>
      <c r="C102" s="83"/>
      <c r="D102" s="5" t="s">
        <v>163</v>
      </c>
      <c r="E102" s="12">
        <f t="shared" si="34"/>
        <v>4100</v>
      </c>
      <c r="F102" s="12">
        <v>0</v>
      </c>
      <c r="G102" s="12">
        <v>4100</v>
      </c>
      <c r="H102" s="12">
        <f t="shared" si="35"/>
        <v>935.2</v>
      </c>
      <c r="I102" s="12">
        <v>0</v>
      </c>
      <c r="J102" s="11">
        <v>935.2</v>
      </c>
      <c r="K102" s="11">
        <f t="shared" si="29"/>
        <v>22.809756097560978</v>
      </c>
      <c r="L102" s="11">
        <v>0</v>
      </c>
      <c r="M102" s="31">
        <f t="shared" si="30"/>
        <v>22.809756097560978</v>
      </c>
    </row>
    <row r="103" spans="1:13" ht="16.5" customHeight="1">
      <c r="A103" s="46"/>
      <c r="B103" s="47"/>
      <c r="C103" s="83"/>
      <c r="D103" s="5" t="s">
        <v>14</v>
      </c>
      <c r="E103" s="12">
        <f t="shared" si="34"/>
        <v>1000</v>
      </c>
      <c r="F103" s="12">
        <v>0</v>
      </c>
      <c r="G103" s="12">
        <v>1000</v>
      </c>
      <c r="H103" s="12">
        <f t="shared" si="35"/>
        <v>0</v>
      </c>
      <c r="I103" s="12">
        <v>0</v>
      </c>
      <c r="J103" s="11">
        <v>0</v>
      </c>
      <c r="K103" s="11">
        <f t="shared" si="29"/>
        <v>0</v>
      </c>
      <c r="L103" s="11">
        <v>0</v>
      </c>
      <c r="M103" s="31">
        <f t="shared" si="30"/>
        <v>0</v>
      </c>
    </row>
    <row r="104" spans="1:13" ht="15.75" customHeight="1">
      <c r="A104" s="38" t="s">
        <v>108</v>
      </c>
      <c r="B104" s="56"/>
      <c r="C104" s="83" t="s">
        <v>101</v>
      </c>
      <c r="D104" s="4" t="s">
        <v>19</v>
      </c>
      <c r="E104" s="12">
        <f t="shared" si="34"/>
        <v>4266</v>
      </c>
      <c r="F104" s="12">
        <f>SUM(F105:F106)</f>
        <v>126</v>
      </c>
      <c r="G104" s="12">
        <f>SUM(G105:G106)</f>
        <v>4140</v>
      </c>
      <c r="H104" s="12">
        <f t="shared" si="35"/>
        <v>644.7</v>
      </c>
      <c r="I104" s="12">
        <f>SUM(I105:I106)</f>
        <v>0</v>
      </c>
      <c r="J104" s="12">
        <f>SUM(J105:J106)</f>
        <v>644.7</v>
      </c>
      <c r="K104" s="11">
        <f t="shared" si="29"/>
        <v>15.112517580872012</v>
      </c>
      <c r="L104" s="11">
        <v>0</v>
      </c>
      <c r="M104" s="31">
        <f t="shared" si="30"/>
        <v>15.572463768115943</v>
      </c>
    </row>
    <row r="105" spans="1:13" ht="31.5">
      <c r="A105" s="52"/>
      <c r="B105" s="53"/>
      <c r="C105" s="83"/>
      <c r="D105" s="5" t="s">
        <v>163</v>
      </c>
      <c r="E105" s="12">
        <f t="shared" si="34"/>
        <v>2976</v>
      </c>
      <c r="F105" s="12">
        <v>126</v>
      </c>
      <c r="G105" s="12">
        <v>2850</v>
      </c>
      <c r="H105" s="12">
        <f t="shared" si="35"/>
        <v>644.7</v>
      </c>
      <c r="I105" s="12">
        <v>0</v>
      </c>
      <c r="J105" s="11">
        <v>644.7</v>
      </c>
      <c r="K105" s="11">
        <f t="shared" si="29"/>
        <v>21.663306451612904</v>
      </c>
      <c r="L105" s="11">
        <v>0</v>
      </c>
      <c r="M105" s="31">
        <f t="shared" si="30"/>
        <v>22.62105263157895</v>
      </c>
    </row>
    <row r="106" spans="1:13" ht="31.5" customHeight="1">
      <c r="A106" s="46"/>
      <c r="B106" s="47"/>
      <c r="C106" s="83"/>
      <c r="D106" s="5" t="s">
        <v>10</v>
      </c>
      <c r="E106" s="12">
        <f t="shared" si="34"/>
        <v>1290</v>
      </c>
      <c r="F106" s="12">
        <v>0</v>
      </c>
      <c r="G106" s="12">
        <v>1290</v>
      </c>
      <c r="H106" s="12">
        <f t="shared" si="35"/>
        <v>0</v>
      </c>
      <c r="I106" s="12">
        <v>0</v>
      </c>
      <c r="J106" s="11">
        <v>0</v>
      </c>
      <c r="K106" s="11">
        <f t="shared" si="29"/>
        <v>0</v>
      </c>
      <c r="L106" s="11">
        <v>0</v>
      </c>
      <c r="M106" s="31">
        <f t="shared" si="30"/>
        <v>0</v>
      </c>
    </row>
    <row r="107" spans="1:13" ht="17.25" customHeight="1">
      <c r="A107" s="38" t="s">
        <v>148</v>
      </c>
      <c r="B107" s="56"/>
      <c r="C107" s="90" t="s">
        <v>100</v>
      </c>
      <c r="D107" s="4" t="s">
        <v>19</v>
      </c>
      <c r="E107" s="12">
        <f aca="true" t="shared" si="36" ref="E107:J107">SUM(E108:E109)</f>
        <v>2256</v>
      </c>
      <c r="F107" s="12">
        <f t="shared" si="36"/>
        <v>1846</v>
      </c>
      <c r="G107" s="12">
        <f t="shared" si="36"/>
        <v>410</v>
      </c>
      <c r="H107" s="12">
        <f t="shared" si="36"/>
        <v>1885.4</v>
      </c>
      <c r="I107" s="12">
        <f t="shared" si="36"/>
        <v>1846</v>
      </c>
      <c r="J107" s="12">
        <f t="shared" si="36"/>
        <v>39.4</v>
      </c>
      <c r="K107" s="11">
        <f t="shared" si="29"/>
        <v>83.572695035461</v>
      </c>
      <c r="L107" s="11">
        <f>I107/F107*100</f>
        <v>100</v>
      </c>
      <c r="M107" s="31">
        <f t="shared" si="30"/>
        <v>9.609756097560975</v>
      </c>
    </row>
    <row r="108" spans="1:13" ht="33" customHeight="1">
      <c r="A108" s="42"/>
      <c r="B108" s="53"/>
      <c r="C108" s="91"/>
      <c r="D108" s="5" t="s">
        <v>163</v>
      </c>
      <c r="E108" s="12">
        <f>SUM(F108:G108)</f>
        <v>410</v>
      </c>
      <c r="F108" s="12">
        <v>0</v>
      </c>
      <c r="G108" s="12">
        <v>410</v>
      </c>
      <c r="H108" s="12">
        <f>I108+J108</f>
        <v>39.4</v>
      </c>
      <c r="I108" s="12">
        <v>0</v>
      </c>
      <c r="J108" s="12">
        <v>39.4</v>
      </c>
      <c r="K108" s="11">
        <f>H108/E108*100</f>
        <v>9.609756097560975</v>
      </c>
      <c r="L108" s="11">
        <v>0</v>
      </c>
      <c r="M108" s="31">
        <f>J108/G108*100</f>
        <v>9.609756097560975</v>
      </c>
    </row>
    <row r="109" spans="1:13" ht="47.25" customHeight="1">
      <c r="A109" s="40"/>
      <c r="B109" s="47"/>
      <c r="C109" s="92"/>
      <c r="D109" s="5" t="s">
        <v>12</v>
      </c>
      <c r="E109" s="12">
        <f>SUM(F109:G109)</f>
        <v>1846</v>
      </c>
      <c r="F109" s="12">
        <v>1846</v>
      </c>
      <c r="G109" s="12">
        <v>0</v>
      </c>
      <c r="H109" s="12">
        <f>I109+J109</f>
        <v>1846</v>
      </c>
      <c r="I109" s="12">
        <v>1846</v>
      </c>
      <c r="J109" s="12">
        <v>0</v>
      </c>
      <c r="K109" s="11">
        <f>H109/E109*100</f>
        <v>100</v>
      </c>
      <c r="L109" s="11">
        <f>I109/F109*100</f>
        <v>100</v>
      </c>
      <c r="M109" s="31">
        <v>0</v>
      </c>
    </row>
    <row r="110" spans="1:13" ht="31.5">
      <c r="A110" s="22" t="s">
        <v>149</v>
      </c>
      <c r="B110" s="23"/>
      <c r="C110" s="20" t="s">
        <v>99</v>
      </c>
      <c r="D110" s="5" t="s">
        <v>163</v>
      </c>
      <c r="E110" s="12">
        <f>F110+G110</f>
        <v>44627.5</v>
      </c>
      <c r="F110" s="12">
        <v>0</v>
      </c>
      <c r="G110" s="12">
        <v>44627.5</v>
      </c>
      <c r="H110" s="12">
        <f>I110+J110</f>
        <v>26691.3</v>
      </c>
      <c r="I110" s="12">
        <v>0</v>
      </c>
      <c r="J110" s="11">
        <v>26691.3</v>
      </c>
      <c r="K110" s="11">
        <f t="shared" si="29"/>
        <v>59.809086325696036</v>
      </c>
      <c r="L110" s="11">
        <v>0</v>
      </c>
      <c r="M110" s="31">
        <f t="shared" si="30"/>
        <v>59.809086325696036</v>
      </c>
    </row>
    <row r="111" spans="1:13" ht="47.25" customHeight="1">
      <c r="A111" s="22" t="s">
        <v>178</v>
      </c>
      <c r="B111" s="23"/>
      <c r="C111" s="20" t="s">
        <v>98</v>
      </c>
      <c r="D111" s="5" t="s">
        <v>163</v>
      </c>
      <c r="E111" s="12">
        <f>F111+G111</f>
        <v>180</v>
      </c>
      <c r="F111" s="12">
        <v>0</v>
      </c>
      <c r="G111" s="12">
        <v>180</v>
      </c>
      <c r="H111" s="12">
        <f>I111+J111</f>
        <v>0</v>
      </c>
      <c r="I111" s="12">
        <v>0</v>
      </c>
      <c r="J111" s="11">
        <v>0</v>
      </c>
      <c r="K111" s="11">
        <f t="shared" si="29"/>
        <v>0</v>
      </c>
      <c r="L111" s="11">
        <v>0</v>
      </c>
      <c r="M111" s="31">
        <f t="shared" si="30"/>
        <v>0</v>
      </c>
    </row>
    <row r="112" spans="1:13" ht="62.25" customHeight="1">
      <c r="A112" s="45">
        <v>15</v>
      </c>
      <c r="B112" s="39" t="s">
        <v>30</v>
      </c>
      <c r="C112" s="83" t="s">
        <v>173</v>
      </c>
      <c r="D112" s="77"/>
      <c r="E112" s="12">
        <f aca="true" t="shared" si="37" ref="E112:J112">E113+E114+E115+E116+E117</f>
        <v>422.5</v>
      </c>
      <c r="F112" s="12">
        <f t="shared" si="37"/>
        <v>0</v>
      </c>
      <c r="G112" s="12">
        <f t="shared" si="37"/>
        <v>422.5</v>
      </c>
      <c r="H112" s="12">
        <f t="shared" si="37"/>
        <v>256</v>
      </c>
      <c r="I112" s="12">
        <f t="shared" si="37"/>
        <v>0</v>
      </c>
      <c r="J112" s="12">
        <f t="shared" si="37"/>
        <v>256</v>
      </c>
      <c r="K112" s="11">
        <f t="shared" si="29"/>
        <v>60.591715976331365</v>
      </c>
      <c r="L112" s="11">
        <v>0</v>
      </c>
      <c r="M112" s="31">
        <f t="shared" si="30"/>
        <v>60.591715976331365</v>
      </c>
    </row>
    <row r="113" spans="1:13" ht="30.75" customHeight="1">
      <c r="A113" s="60"/>
      <c r="B113" s="61"/>
      <c r="C113" s="64" t="s">
        <v>51</v>
      </c>
      <c r="D113" s="62" t="s">
        <v>163</v>
      </c>
      <c r="E113" s="12">
        <f>F113+G113</f>
        <v>137.5</v>
      </c>
      <c r="F113" s="12">
        <v>0</v>
      </c>
      <c r="G113" s="12">
        <v>137.5</v>
      </c>
      <c r="H113" s="12">
        <f>I113+J113</f>
        <v>111</v>
      </c>
      <c r="I113" s="12">
        <v>0</v>
      </c>
      <c r="J113" s="11">
        <v>111</v>
      </c>
      <c r="K113" s="11">
        <f t="shared" si="29"/>
        <v>80.72727272727272</v>
      </c>
      <c r="L113" s="11">
        <v>0</v>
      </c>
      <c r="M113" s="31">
        <f t="shared" si="30"/>
        <v>80.72727272727272</v>
      </c>
    </row>
    <row r="114" spans="1:13" ht="15.75" customHeight="1">
      <c r="A114" s="60"/>
      <c r="B114" s="61"/>
      <c r="C114" s="65"/>
      <c r="D114" s="62" t="s">
        <v>2</v>
      </c>
      <c r="E114" s="12">
        <f>F114+G114</f>
        <v>5</v>
      </c>
      <c r="F114" s="12">
        <v>0</v>
      </c>
      <c r="G114" s="12">
        <v>5</v>
      </c>
      <c r="H114" s="12">
        <f>I114+J114</f>
        <v>0</v>
      </c>
      <c r="I114" s="12">
        <v>0</v>
      </c>
      <c r="J114" s="11">
        <v>0</v>
      </c>
      <c r="K114" s="11">
        <f aca="true" t="shared" si="38" ref="K114:K143">H114/E114*100</f>
        <v>0</v>
      </c>
      <c r="L114" s="11">
        <v>0</v>
      </c>
      <c r="M114" s="31">
        <f t="shared" si="30"/>
        <v>0</v>
      </c>
    </row>
    <row r="115" spans="1:13" ht="17.25" customHeight="1">
      <c r="A115" s="60"/>
      <c r="B115" s="61"/>
      <c r="C115" s="65"/>
      <c r="D115" s="62" t="s">
        <v>3</v>
      </c>
      <c r="E115" s="12">
        <f>F115+G115</f>
        <v>80</v>
      </c>
      <c r="F115" s="12">
        <v>0</v>
      </c>
      <c r="G115" s="12">
        <v>80</v>
      </c>
      <c r="H115" s="12">
        <f>I115+J115</f>
        <v>0</v>
      </c>
      <c r="I115" s="12">
        <v>0</v>
      </c>
      <c r="J115" s="11">
        <v>0</v>
      </c>
      <c r="K115" s="11">
        <f t="shared" si="38"/>
        <v>0</v>
      </c>
      <c r="L115" s="11">
        <v>0</v>
      </c>
      <c r="M115" s="31">
        <f t="shared" si="30"/>
        <v>0</v>
      </c>
    </row>
    <row r="116" spans="1:13" ht="30.75" customHeight="1">
      <c r="A116" s="60"/>
      <c r="B116" s="61"/>
      <c r="C116" s="65"/>
      <c r="D116" s="62" t="s">
        <v>13</v>
      </c>
      <c r="E116" s="12">
        <f>F116+G116</f>
        <v>25</v>
      </c>
      <c r="F116" s="12">
        <v>0</v>
      </c>
      <c r="G116" s="12">
        <v>25</v>
      </c>
      <c r="H116" s="12">
        <f>I116+J116</f>
        <v>0</v>
      </c>
      <c r="I116" s="12">
        <v>0</v>
      </c>
      <c r="J116" s="11">
        <v>0</v>
      </c>
      <c r="K116" s="11">
        <f t="shared" si="38"/>
        <v>0</v>
      </c>
      <c r="L116" s="11">
        <v>0</v>
      </c>
      <c r="M116" s="31">
        <f t="shared" si="30"/>
        <v>0</v>
      </c>
    </row>
    <row r="117" spans="1:13" ht="30" customHeight="1">
      <c r="A117" s="59"/>
      <c r="B117" s="63"/>
      <c r="C117" s="66"/>
      <c r="D117" s="62" t="s">
        <v>6</v>
      </c>
      <c r="E117" s="12">
        <f>F117+G117</f>
        <v>175</v>
      </c>
      <c r="F117" s="12">
        <v>0</v>
      </c>
      <c r="G117" s="12">
        <v>175</v>
      </c>
      <c r="H117" s="12">
        <f>I117+J117</f>
        <v>145</v>
      </c>
      <c r="I117" s="12">
        <v>0</v>
      </c>
      <c r="J117" s="11">
        <v>145</v>
      </c>
      <c r="K117" s="11">
        <f t="shared" si="38"/>
        <v>82.85714285714286</v>
      </c>
      <c r="L117" s="11">
        <v>0</v>
      </c>
      <c r="M117" s="31">
        <f t="shared" si="30"/>
        <v>82.85714285714286</v>
      </c>
    </row>
    <row r="118" spans="1:13" ht="47.25" customHeight="1">
      <c r="A118" s="9">
        <v>16</v>
      </c>
      <c r="B118" s="8" t="s">
        <v>31</v>
      </c>
      <c r="C118" s="77" t="s">
        <v>174</v>
      </c>
      <c r="D118" s="77"/>
      <c r="E118" s="12">
        <f aca="true" t="shared" si="39" ref="E118:J118">E119</f>
        <v>17006.2</v>
      </c>
      <c r="F118" s="12">
        <f t="shared" si="39"/>
        <v>0</v>
      </c>
      <c r="G118" s="12">
        <f t="shared" si="39"/>
        <v>17006.2</v>
      </c>
      <c r="H118" s="12">
        <f t="shared" si="39"/>
        <v>10403.4</v>
      </c>
      <c r="I118" s="12">
        <f t="shared" si="39"/>
        <v>0</v>
      </c>
      <c r="J118" s="12">
        <f t="shared" si="39"/>
        <v>10403.4</v>
      </c>
      <c r="K118" s="11">
        <f t="shared" si="38"/>
        <v>61.17416001223083</v>
      </c>
      <c r="L118" s="11">
        <v>0</v>
      </c>
      <c r="M118" s="31">
        <f t="shared" si="30"/>
        <v>61.17416001223083</v>
      </c>
    </row>
    <row r="119" spans="1:13" ht="30.75" customHeight="1">
      <c r="A119" s="9"/>
      <c r="B119" s="8"/>
      <c r="C119" s="37" t="s">
        <v>51</v>
      </c>
      <c r="D119" s="5" t="s">
        <v>163</v>
      </c>
      <c r="E119" s="12">
        <f>F119+G119</f>
        <v>17006.2</v>
      </c>
      <c r="F119" s="12">
        <v>0</v>
      </c>
      <c r="G119" s="12">
        <v>17006.2</v>
      </c>
      <c r="H119" s="12">
        <f>I119+J119</f>
        <v>10403.4</v>
      </c>
      <c r="I119" s="12">
        <v>0</v>
      </c>
      <c r="J119" s="11">
        <v>10403.4</v>
      </c>
      <c r="K119" s="11">
        <f t="shared" si="38"/>
        <v>61.17416001223083</v>
      </c>
      <c r="L119" s="11">
        <v>0</v>
      </c>
      <c r="M119" s="31">
        <f t="shared" si="30"/>
        <v>61.17416001223083</v>
      </c>
    </row>
    <row r="120" spans="1:13" ht="47.25" customHeight="1">
      <c r="A120" s="9">
        <v>17</v>
      </c>
      <c r="B120" s="8" t="s">
        <v>32</v>
      </c>
      <c r="C120" s="77" t="s">
        <v>161</v>
      </c>
      <c r="D120" s="77"/>
      <c r="E120" s="12">
        <f aca="true" t="shared" si="40" ref="E120:J120">E121+E122</f>
        <v>24234.6</v>
      </c>
      <c r="F120" s="12">
        <f t="shared" si="40"/>
        <v>854</v>
      </c>
      <c r="G120" s="12">
        <f t="shared" si="40"/>
        <v>23380.6</v>
      </c>
      <c r="H120" s="12">
        <f t="shared" si="40"/>
        <v>11601.2</v>
      </c>
      <c r="I120" s="12">
        <f t="shared" si="40"/>
        <v>800</v>
      </c>
      <c r="J120" s="12">
        <f t="shared" si="40"/>
        <v>10801.2</v>
      </c>
      <c r="K120" s="11">
        <f t="shared" si="38"/>
        <v>47.87040017165541</v>
      </c>
      <c r="L120" s="11">
        <f>I120/F120*100</f>
        <v>93.6768149882904</v>
      </c>
      <c r="M120" s="31">
        <f t="shared" si="30"/>
        <v>46.19727466361</v>
      </c>
    </row>
    <row r="121" spans="1:13" ht="46.5" customHeight="1">
      <c r="A121" s="22" t="s">
        <v>94</v>
      </c>
      <c r="B121" s="8"/>
      <c r="C121" s="20" t="s">
        <v>95</v>
      </c>
      <c r="D121" s="5" t="s">
        <v>163</v>
      </c>
      <c r="E121" s="12">
        <f>F121+G121</f>
        <v>16979</v>
      </c>
      <c r="F121" s="12">
        <v>0</v>
      </c>
      <c r="G121" s="12">
        <v>16979</v>
      </c>
      <c r="H121" s="12">
        <f>I121+J121</f>
        <v>9894.1</v>
      </c>
      <c r="I121" s="12">
        <v>0</v>
      </c>
      <c r="J121" s="11">
        <v>9894.1</v>
      </c>
      <c r="K121" s="11">
        <f t="shared" si="38"/>
        <v>58.27257200070676</v>
      </c>
      <c r="L121" s="11">
        <v>0</v>
      </c>
      <c r="M121" s="31">
        <f t="shared" si="30"/>
        <v>58.27257200070676</v>
      </c>
    </row>
    <row r="122" spans="1:13" ht="15" customHeight="1">
      <c r="A122" s="38" t="s">
        <v>96</v>
      </c>
      <c r="B122" s="39"/>
      <c r="C122" s="83" t="s">
        <v>97</v>
      </c>
      <c r="D122" s="4" t="s">
        <v>19</v>
      </c>
      <c r="E122" s="12">
        <f>F122+G122</f>
        <v>7255.6</v>
      </c>
      <c r="F122" s="12">
        <f>SUM(F123:F124)</f>
        <v>854</v>
      </c>
      <c r="G122" s="12">
        <f>SUM(G123:G124)</f>
        <v>6401.6</v>
      </c>
      <c r="H122" s="12">
        <f>I122+J122</f>
        <v>1707.1</v>
      </c>
      <c r="I122" s="12">
        <f>SUM(I123:I124)</f>
        <v>800</v>
      </c>
      <c r="J122" s="12">
        <f>SUM(J123:J124)</f>
        <v>907.0999999999999</v>
      </c>
      <c r="K122" s="11">
        <f t="shared" si="38"/>
        <v>23.528033518937093</v>
      </c>
      <c r="L122" s="11">
        <f>I122/F122*100</f>
        <v>93.6768149882904</v>
      </c>
      <c r="M122" s="31">
        <f t="shared" si="30"/>
        <v>14.169895026243436</v>
      </c>
    </row>
    <row r="123" spans="1:13" ht="30" customHeight="1">
      <c r="A123" s="49"/>
      <c r="B123" s="43"/>
      <c r="C123" s="83"/>
      <c r="D123" s="5" t="s">
        <v>163</v>
      </c>
      <c r="E123" s="12">
        <f>F123+G123</f>
        <v>5264.5</v>
      </c>
      <c r="F123" s="12">
        <v>0</v>
      </c>
      <c r="G123" s="12">
        <v>5264.5</v>
      </c>
      <c r="H123" s="12">
        <f>I123+J123</f>
        <v>338.7</v>
      </c>
      <c r="I123" s="12">
        <v>0</v>
      </c>
      <c r="J123" s="11">
        <v>338.7</v>
      </c>
      <c r="K123" s="11">
        <f t="shared" si="38"/>
        <v>6.433659416848703</v>
      </c>
      <c r="L123" s="11">
        <v>0</v>
      </c>
      <c r="M123" s="31">
        <f t="shared" si="30"/>
        <v>6.433659416848703</v>
      </c>
    </row>
    <row r="124" spans="1:13" ht="15" customHeight="1">
      <c r="A124" s="55"/>
      <c r="B124" s="41"/>
      <c r="C124" s="83"/>
      <c r="D124" s="5" t="s">
        <v>44</v>
      </c>
      <c r="E124" s="12">
        <f>F124+G124</f>
        <v>1991.1</v>
      </c>
      <c r="F124" s="12">
        <v>854</v>
      </c>
      <c r="G124" s="12">
        <v>1137.1</v>
      </c>
      <c r="H124" s="12">
        <f>I124+J124</f>
        <v>1368.4</v>
      </c>
      <c r="I124" s="12">
        <v>800</v>
      </c>
      <c r="J124" s="11">
        <v>568.4</v>
      </c>
      <c r="K124" s="11">
        <f t="shared" si="38"/>
        <v>68.72582994324746</v>
      </c>
      <c r="L124" s="11">
        <f>I124/F124*100</f>
        <v>93.6768149882904</v>
      </c>
      <c r="M124" s="31">
        <f t="shared" si="30"/>
        <v>49.98680854806086</v>
      </c>
    </row>
    <row r="125" spans="1:13" ht="46.5" customHeight="1">
      <c r="A125" s="9">
        <v>18</v>
      </c>
      <c r="B125" s="8" t="s">
        <v>33</v>
      </c>
      <c r="C125" s="77" t="s">
        <v>162</v>
      </c>
      <c r="D125" s="77"/>
      <c r="E125" s="12">
        <f aca="true" t="shared" si="41" ref="E125:J125">E126+E127+E128+E131+E132+E133</f>
        <v>308741.60000000003</v>
      </c>
      <c r="F125" s="12">
        <f t="shared" si="41"/>
        <v>299579.10000000003</v>
      </c>
      <c r="G125" s="12">
        <f t="shared" si="41"/>
        <v>9162.5</v>
      </c>
      <c r="H125" s="12">
        <f t="shared" si="41"/>
        <v>152578.90000000002</v>
      </c>
      <c r="I125" s="12">
        <f t="shared" si="41"/>
        <v>149018.2</v>
      </c>
      <c r="J125" s="12">
        <f t="shared" si="41"/>
        <v>3560.7</v>
      </c>
      <c r="K125" s="11">
        <f t="shared" si="38"/>
        <v>49.419611740044104</v>
      </c>
      <c r="L125" s="11">
        <f>I125/F125*100</f>
        <v>49.742522091828164</v>
      </c>
      <c r="M125" s="31">
        <f t="shared" si="30"/>
        <v>38.861664392905865</v>
      </c>
    </row>
    <row r="126" spans="1:13" ht="62.25" customHeight="1">
      <c r="A126" s="22" t="s">
        <v>84</v>
      </c>
      <c r="B126" s="8"/>
      <c r="C126" s="20" t="s">
        <v>85</v>
      </c>
      <c r="D126" s="5" t="s">
        <v>4</v>
      </c>
      <c r="E126" s="12">
        <f aca="true" t="shared" si="42" ref="E126:E133">F126+G126</f>
        <v>165200.9</v>
      </c>
      <c r="F126" s="12">
        <v>165200.9</v>
      </c>
      <c r="G126" s="12">
        <v>0</v>
      </c>
      <c r="H126" s="12">
        <f aca="true" t="shared" si="43" ref="H126:H133">I126+J126</f>
        <v>78773.3</v>
      </c>
      <c r="I126" s="12">
        <v>78773.3</v>
      </c>
      <c r="J126" s="11">
        <v>0</v>
      </c>
      <c r="K126" s="11">
        <f t="shared" si="38"/>
        <v>47.683335865603645</v>
      </c>
      <c r="L126" s="11">
        <f>I126/F126*100</f>
        <v>47.683335865603645</v>
      </c>
      <c r="M126" s="31">
        <v>0</v>
      </c>
    </row>
    <row r="127" spans="1:13" ht="94.5" customHeight="1">
      <c r="A127" s="22" t="s">
        <v>86</v>
      </c>
      <c r="B127" s="8"/>
      <c r="C127" s="20" t="s">
        <v>87</v>
      </c>
      <c r="D127" s="5" t="s">
        <v>4</v>
      </c>
      <c r="E127" s="12">
        <f t="shared" si="42"/>
        <v>3277.2</v>
      </c>
      <c r="F127" s="12">
        <v>3277.2</v>
      </c>
      <c r="G127" s="12">
        <v>0</v>
      </c>
      <c r="H127" s="12">
        <f t="shared" si="43"/>
        <v>1740.1</v>
      </c>
      <c r="I127" s="12">
        <v>1740.1</v>
      </c>
      <c r="J127" s="11">
        <v>0</v>
      </c>
      <c r="K127" s="11">
        <f t="shared" si="38"/>
        <v>53.097156108873435</v>
      </c>
      <c r="L127" s="11">
        <f>I127/F127*100</f>
        <v>53.097156108873435</v>
      </c>
      <c r="M127" s="31">
        <v>0</v>
      </c>
    </row>
    <row r="128" spans="1:13" ht="15" customHeight="1">
      <c r="A128" s="38" t="s">
        <v>88</v>
      </c>
      <c r="B128" s="39"/>
      <c r="C128" s="83" t="s">
        <v>89</v>
      </c>
      <c r="D128" s="4" t="s">
        <v>19</v>
      </c>
      <c r="E128" s="12">
        <f t="shared" si="42"/>
        <v>10665.5</v>
      </c>
      <c r="F128" s="12">
        <f>SUM(F129:F130)</f>
        <v>1503</v>
      </c>
      <c r="G128" s="12">
        <f>SUM(G129:G130)</f>
        <v>9162.5</v>
      </c>
      <c r="H128" s="12">
        <f t="shared" si="43"/>
        <v>4077.5</v>
      </c>
      <c r="I128" s="12">
        <f>SUM(I129:I130)</f>
        <v>516.8</v>
      </c>
      <c r="J128" s="12">
        <f>SUM(J129:J130)</f>
        <v>3560.7</v>
      </c>
      <c r="K128" s="11">
        <f t="shared" si="38"/>
        <v>38.23074398762365</v>
      </c>
      <c r="L128" s="11">
        <f>I128/F128*100</f>
        <v>34.384564204923485</v>
      </c>
      <c r="M128" s="31">
        <f t="shared" si="30"/>
        <v>38.861664392905865</v>
      </c>
    </row>
    <row r="129" spans="1:13" ht="45.75" customHeight="1">
      <c r="A129" s="42"/>
      <c r="B129" s="43"/>
      <c r="C129" s="83"/>
      <c r="D129" s="5" t="s">
        <v>12</v>
      </c>
      <c r="E129" s="12">
        <f t="shared" si="42"/>
        <v>6325.1</v>
      </c>
      <c r="F129" s="12">
        <v>0</v>
      </c>
      <c r="G129" s="12">
        <v>6325.1</v>
      </c>
      <c r="H129" s="12">
        <f t="shared" si="43"/>
        <v>2337.1</v>
      </c>
      <c r="I129" s="12">
        <v>0</v>
      </c>
      <c r="J129" s="11">
        <v>2337.1</v>
      </c>
      <c r="K129" s="11">
        <f t="shared" si="38"/>
        <v>36.94961344484672</v>
      </c>
      <c r="L129" s="11">
        <v>0</v>
      </c>
      <c r="M129" s="31">
        <f t="shared" si="30"/>
        <v>36.94961344484672</v>
      </c>
    </row>
    <row r="130" spans="1:13" ht="31.5" customHeight="1">
      <c r="A130" s="40"/>
      <c r="B130" s="41"/>
      <c r="C130" s="83"/>
      <c r="D130" s="5" t="s">
        <v>4</v>
      </c>
      <c r="E130" s="12">
        <f t="shared" si="42"/>
        <v>4340.4</v>
      </c>
      <c r="F130" s="12">
        <v>1503</v>
      </c>
      <c r="G130" s="12">
        <v>2837.4</v>
      </c>
      <c r="H130" s="12">
        <f t="shared" si="43"/>
        <v>1740.3999999999999</v>
      </c>
      <c r="I130" s="12">
        <v>516.8</v>
      </c>
      <c r="J130" s="11">
        <v>1223.6</v>
      </c>
      <c r="K130" s="11">
        <f t="shared" si="38"/>
        <v>40.097686849138334</v>
      </c>
      <c r="L130" s="11">
        <f aca="true" t="shared" si="44" ref="L130:L135">I130/F130*100</f>
        <v>34.384564204923485</v>
      </c>
      <c r="M130" s="31">
        <f t="shared" si="30"/>
        <v>43.12398674843166</v>
      </c>
    </row>
    <row r="131" spans="1:13" ht="47.25" customHeight="1">
      <c r="A131" s="22" t="s">
        <v>90</v>
      </c>
      <c r="B131" s="8"/>
      <c r="C131" s="20" t="s">
        <v>91</v>
      </c>
      <c r="D131" s="5" t="s">
        <v>4</v>
      </c>
      <c r="E131" s="12">
        <f t="shared" si="42"/>
        <v>76950.1</v>
      </c>
      <c r="F131" s="12">
        <v>76950.1</v>
      </c>
      <c r="G131" s="12">
        <v>0</v>
      </c>
      <c r="H131" s="12">
        <f t="shared" si="43"/>
        <v>41553</v>
      </c>
      <c r="I131" s="12">
        <v>41553</v>
      </c>
      <c r="J131" s="11">
        <v>0</v>
      </c>
      <c r="K131" s="11">
        <f t="shared" si="38"/>
        <v>53.99992982465259</v>
      </c>
      <c r="L131" s="11">
        <f t="shared" si="44"/>
        <v>53.99992982465259</v>
      </c>
      <c r="M131" s="31">
        <v>0</v>
      </c>
    </row>
    <row r="132" spans="1:13" ht="78" customHeight="1">
      <c r="A132" s="22" t="s">
        <v>92</v>
      </c>
      <c r="B132" s="8"/>
      <c r="C132" s="20" t="s">
        <v>93</v>
      </c>
      <c r="D132" s="5" t="s">
        <v>4</v>
      </c>
      <c r="E132" s="12">
        <f t="shared" si="42"/>
        <v>52147.9</v>
      </c>
      <c r="F132" s="12">
        <v>52147.9</v>
      </c>
      <c r="G132" s="12">
        <v>0</v>
      </c>
      <c r="H132" s="12">
        <f t="shared" si="43"/>
        <v>26210</v>
      </c>
      <c r="I132" s="12">
        <v>26210</v>
      </c>
      <c r="J132" s="11">
        <v>0</v>
      </c>
      <c r="K132" s="11">
        <f t="shared" si="38"/>
        <v>50.26089257669053</v>
      </c>
      <c r="L132" s="11">
        <f t="shared" si="44"/>
        <v>50.26089257669053</v>
      </c>
      <c r="M132" s="31">
        <v>0</v>
      </c>
    </row>
    <row r="133" spans="1:13" ht="78.75" customHeight="1">
      <c r="A133" s="38" t="s">
        <v>180</v>
      </c>
      <c r="B133" s="39"/>
      <c r="C133" s="48" t="s">
        <v>181</v>
      </c>
      <c r="D133" s="5" t="s">
        <v>4</v>
      </c>
      <c r="E133" s="12">
        <f t="shared" si="42"/>
        <v>500</v>
      </c>
      <c r="F133" s="12">
        <v>500</v>
      </c>
      <c r="G133" s="12">
        <v>0</v>
      </c>
      <c r="H133" s="12">
        <f t="shared" si="43"/>
        <v>225</v>
      </c>
      <c r="I133" s="12">
        <v>225</v>
      </c>
      <c r="J133" s="11">
        <v>0</v>
      </c>
      <c r="K133" s="11">
        <f t="shared" si="38"/>
        <v>45</v>
      </c>
      <c r="L133" s="11">
        <f t="shared" si="44"/>
        <v>45</v>
      </c>
      <c r="M133" s="31">
        <v>0</v>
      </c>
    </row>
    <row r="134" spans="1:13" ht="15" customHeight="1">
      <c r="A134" s="45">
        <v>19</v>
      </c>
      <c r="B134" s="39" t="s">
        <v>39</v>
      </c>
      <c r="C134" s="83" t="s">
        <v>175</v>
      </c>
      <c r="D134" s="77"/>
      <c r="E134" s="12">
        <f aca="true" t="shared" si="45" ref="E134:J134">SUM(E135:E137)</f>
        <v>3590.9</v>
      </c>
      <c r="F134" s="12">
        <f t="shared" si="45"/>
        <v>1277.9</v>
      </c>
      <c r="G134" s="12">
        <f t="shared" si="45"/>
        <v>2313</v>
      </c>
      <c r="H134" s="12">
        <f t="shared" si="45"/>
        <v>1014.7</v>
      </c>
      <c r="I134" s="12">
        <f t="shared" si="45"/>
        <v>893.7</v>
      </c>
      <c r="J134" s="12">
        <f t="shared" si="45"/>
        <v>121</v>
      </c>
      <c r="K134" s="11">
        <f t="shared" si="38"/>
        <v>28.257539892506056</v>
      </c>
      <c r="L134" s="11">
        <f t="shared" si="44"/>
        <v>69.93504969089913</v>
      </c>
      <c r="M134" s="31">
        <f t="shared" si="30"/>
        <v>5.231301340250757</v>
      </c>
    </row>
    <row r="135" spans="1:13" ht="33.75" customHeight="1">
      <c r="A135" s="49"/>
      <c r="B135" s="43"/>
      <c r="C135" s="87" t="s">
        <v>51</v>
      </c>
      <c r="D135" s="5" t="s">
        <v>10</v>
      </c>
      <c r="E135" s="12">
        <f>F135+G135</f>
        <v>1640.9</v>
      </c>
      <c r="F135" s="12">
        <v>1277.9</v>
      </c>
      <c r="G135" s="12">
        <v>363</v>
      </c>
      <c r="H135" s="12">
        <f>I135+J135</f>
        <v>1014.7</v>
      </c>
      <c r="I135" s="12">
        <v>893.7</v>
      </c>
      <c r="J135" s="12">
        <v>121</v>
      </c>
      <c r="K135" s="11">
        <f t="shared" si="38"/>
        <v>61.8380157230788</v>
      </c>
      <c r="L135" s="11">
        <f t="shared" si="44"/>
        <v>69.93504969089913</v>
      </c>
      <c r="M135" s="31">
        <f t="shared" si="30"/>
        <v>33.33333333333333</v>
      </c>
    </row>
    <row r="136" spans="1:13" ht="17.25" customHeight="1">
      <c r="A136" s="52"/>
      <c r="B136" s="53"/>
      <c r="C136" s="88"/>
      <c r="D136" s="5" t="s">
        <v>2</v>
      </c>
      <c r="E136" s="12">
        <f>F136+G136</f>
        <v>450</v>
      </c>
      <c r="F136" s="12">
        <v>0</v>
      </c>
      <c r="G136" s="12">
        <v>450</v>
      </c>
      <c r="H136" s="12">
        <f>I136+J136</f>
        <v>0</v>
      </c>
      <c r="I136" s="12">
        <v>0</v>
      </c>
      <c r="J136" s="11">
        <v>0</v>
      </c>
      <c r="K136" s="11">
        <f t="shared" si="38"/>
        <v>0</v>
      </c>
      <c r="L136" s="11">
        <v>0</v>
      </c>
      <c r="M136" s="31">
        <f t="shared" si="30"/>
        <v>0</v>
      </c>
    </row>
    <row r="137" spans="1:13" ht="15.75">
      <c r="A137" s="52"/>
      <c r="B137" s="53"/>
      <c r="C137" s="89"/>
      <c r="D137" s="5" t="s">
        <v>3</v>
      </c>
      <c r="E137" s="12">
        <f>F137+G137</f>
        <v>1500</v>
      </c>
      <c r="F137" s="12">
        <v>0</v>
      </c>
      <c r="G137" s="12">
        <v>1500</v>
      </c>
      <c r="H137" s="12">
        <f>I137+J137</f>
        <v>0</v>
      </c>
      <c r="I137" s="12">
        <v>0</v>
      </c>
      <c r="J137" s="11">
        <v>0</v>
      </c>
      <c r="K137" s="11">
        <f t="shared" si="38"/>
        <v>0</v>
      </c>
      <c r="L137" s="11">
        <v>0</v>
      </c>
      <c r="M137" s="31">
        <f t="shared" si="30"/>
        <v>0</v>
      </c>
    </row>
    <row r="138" spans="1:13" ht="63.75" customHeight="1">
      <c r="A138" s="45">
        <v>20</v>
      </c>
      <c r="B138" s="39" t="s">
        <v>41</v>
      </c>
      <c r="C138" s="83" t="s">
        <v>176</v>
      </c>
      <c r="D138" s="77"/>
      <c r="E138" s="12">
        <f aca="true" t="shared" si="46" ref="E138:J138">E139</f>
        <v>3815</v>
      </c>
      <c r="F138" s="12">
        <f t="shared" si="46"/>
        <v>0</v>
      </c>
      <c r="G138" s="12">
        <f t="shared" si="46"/>
        <v>3815</v>
      </c>
      <c r="H138" s="12">
        <f t="shared" si="46"/>
        <v>95</v>
      </c>
      <c r="I138" s="12">
        <f t="shared" si="46"/>
        <v>0</v>
      </c>
      <c r="J138" s="12">
        <f t="shared" si="46"/>
        <v>95</v>
      </c>
      <c r="K138" s="11">
        <f t="shared" si="38"/>
        <v>2.490170380078637</v>
      </c>
      <c r="L138" s="11">
        <v>0</v>
      </c>
      <c r="M138" s="31">
        <f t="shared" si="30"/>
        <v>2.490170380078637</v>
      </c>
    </row>
    <row r="139" spans="1:13" ht="30" customHeight="1">
      <c r="A139" s="55"/>
      <c r="B139" s="69"/>
      <c r="C139" s="44" t="s">
        <v>51</v>
      </c>
      <c r="D139" s="5" t="s">
        <v>163</v>
      </c>
      <c r="E139" s="12">
        <f>F139+G139</f>
        <v>3815</v>
      </c>
      <c r="F139" s="12">
        <v>0</v>
      </c>
      <c r="G139" s="12">
        <v>3815</v>
      </c>
      <c r="H139" s="12">
        <f>I139+J139</f>
        <v>95</v>
      </c>
      <c r="I139" s="12">
        <v>0</v>
      </c>
      <c r="J139" s="11">
        <v>95</v>
      </c>
      <c r="K139" s="11">
        <f t="shared" si="38"/>
        <v>2.490170380078637</v>
      </c>
      <c r="L139" s="11">
        <v>0</v>
      </c>
      <c r="M139" s="31">
        <f t="shared" si="30"/>
        <v>2.490170380078637</v>
      </c>
    </row>
    <row r="140" spans="1:13" ht="48.75" customHeight="1">
      <c r="A140" s="45">
        <v>21</v>
      </c>
      <c r="B140" s="39" t="s">
        <v>150</v>
      </c>
      <c r="C140" s="83" t="s">
        <v>177</v>
      </c>
      <c r="D140" s="77"/>
      <c r="E140" s="12">
        <f aca="true" t="shared" si="47" ref="E140:J140">SUM(E141:E143)</f>
        <v>1910</v>
      </c>
      <c r="F140" s="12">
        <f t="shared" si="47"/>
        <v>0</v>
      </c>
      <c r="G140" s="12">
        <f t="shared" si="47"/>
        <v>1910</v>
      </c>
      <c r="H140" s="12">
        <f t="shared" si="47"/>
        <v>0</v>
      </c>
      <c r="I140" s="12">
        <f t="shared" si="47"/>
        <v>0</v>
      </c>
      <c r="J140" s="12">
        <f t="shared" si="47"/>
        <v>0</v>
      </c>
      <c r="K140" s="11">
        <f t="shared" si="38"/>
        <v>0</v>
      </c>
      <c r="L140" s="11">
        <v>0</v>
      </c>
      <c r="M140" s="31">
        <f t="shared" si="30"/>
        <v>0</v>
      </c>
    </row>
    <row r="141" spans="1:13" ht="31.5">
      <c r="A141" s="49"/>
      <c r="B141" s="68"/>
      <c r="C141" s="64" t="s">
        <v>51</v>
      </c>
      <c r="D141" s="62" t="s">
        <v>163</v>
      </c>
      <c r="E141" s="12">
        <f>F141+G141</f>
        <v>340</v>
      </c>
      <c r="F141" s="12">
        <v>0</v>
      </c>
      <c r="G141" s="12">
        <v>340</v>
      </c>
      <c r="H141" s="12">
        <f>I141+J141</f>
        <v>0</v>
      </c>
      <c r="I141" s="12">
        <v>0</v>
      </c>
      <c r="J141" s="12">
        <v>0</v>
      </c>
      <c r="K141" s="11">
        <f t="shared" si="38"/>
        <v>0</v>
      </c>
      <c r="L141" s="11">
        <v>0</v>
      </c>
      <c r="M141" s="31">
        <f>J141/G141*100</f>
        <v>0</v>
      </c>
    </row>
    <row r="142" spans="1:13" ht="31.5">
      <c r="A142" s="49"/>
      <c r="B142" s="68"/>
      <c r="C142" s="65"/>
      <c r="D142" s="5" t="s">
        <v>10</v>
      </c>
      <c r="E142" s="12">
        <f>F142+G142</f>
        <v>1450</v>
      </c>
      <c r="F142" s="12">
        <v>0</v>
      </c>
      <c r="G142" s="12">
        <v>1450</v>
      </c>
      <c r="H142" s="12">
        <f>I142+J142</f>
        <v>0</v>
      </c>
      <c r="I142" s="12">
        <v>0</v>
      </c>
      <c r="J142" s="12">
        <v>0</v>
      </c>
      <c r="K142" s="11">
        <f t="shared" si="38"/>
        <v>0</v>
      </c>
      <c r="L142" s="11">
        <v>0</v>
      </c>
      <c r="M142" s="31">
        <f>J142/G142*100</f>
        <v>0</v>
      </c>
    </row>
    <row r="143" spans="1:13" ht="16.5" customHeight="1">
      <c r="A143" s="46"/>
      <c r="B143" s="67"/>
      <c r="C143" s="66"/>
      <c r="D143" s="62" t="s">
        <v>2</v>
      </c>
      <c r="E143" s="12">
        <f>F143+G143</f>
        <v>120</v>
      </c>
      <c r="F143" s="12">
        <v>0</v>
      </c>
      <c r="G143" s="12">
        <v>120</v>
      </c>
      <c r="H143" s="12">
        <f>I143+J143</f>
        <v>0</v>
      </c>
      <c r="I143" s="12">
        <v>0</v>
      </c>
      <c r="J143" s="11">
        <v>0</v>
      </c>
      <c r="K143" s="11">
        <f t="shared" si="38"/>
        <v>0</v>
      </c>
      <c r="L143" s="11">
        <v>0</v>
      </c>
      <c r="M143" s="31">
        <f>J143/G143*100</f>
        <v>0</v>
      </c>
    </row>
    <row r="144" spans="1:13" ht="15.75" customHeight="1">
      <c r="A144" s="25"/>
      <c r="B144" s="26"/>
      <c r="C144" s="27"/>
      <c r="D144" s="16"/>
      <c r="E144" s="17"/>
      <c r="F144" s="17"/>
      <c r="G144" s="17"/>
      <c r="H144" s="17"/>
      <c r="I144" s="17"/>
      <c r="J144" s="18"/>
      <c r="K144" s="18"/>
      <c r="L144" s="18"/>
      <c r="M144" s="19"/>
    </row>
    <row r="145" spans="1:13" ht="15" customHeight="1">
      <c r="A145" s="15"/>
      <c r="B145" s="7"/>
      <c r="C145" s="14"/>
      <c r="D145" s="16"/>
      <c r="E145" s="17"/>
      <c r="F145" s="17"/>
      <c r="G145" s="17"/>
      <c r="H145" s="17"/>
      <c r="I145" s="17"/>
      <c r="J145" s="18"/>
      <c r="K145" s="18"/>
      <c r="L145" s="18"/>
      <c r="M145" s="19"/>
    </row>
  </sheetData>
  <sheetProtection/>
  <autoFilter ref="A10:M143"/>
  <mergeCells count="54">
    <mergeCell ref="K7:M7"/>
    <mergeCell ref="D7:D9"/>
    <mergeCell ref="C7:C9"/>
    <mergeCell ref="C67:D67"/>
    <mergeCell ref="C87:D87"/>
    <mergeCell ref="C53:C55"/>
    <mergeCell ref="C49:C51"/>
    <mergeCell ref="L8:M8"/>
    <mergeCell ref="E7:G7"/>
    <mergeCell ref="C60:C62"/>
    <mergeCell ref="B7:B9"/>
    <mergeCell ref="A7:A9"/>
    <mergeCell ref="A11:D11"/>
    <mergeCell ref="C138:D138"/>
    <mergeCell ref="C14:C16"/>
    <mergeCell ref="C125:D125"/>
    <mergeCell ref="C120:D120"/>
    <mergeCell ref="C44:C46"/>
    <mergeCell ref="C140:D140"/>
    <mergeCell ref="C83:C86"/>
    <mergeCell ref="C57:D57"/>
    <mergeCell ref="C134:D134"/>
    <mergeCell ref="C128:C130"/>
    <mergeCell ref="C122:C124"/>
    <mergeCell ref="C135:C137"/>
    <mergeCell ref="C107:C109"/>
    <mergeCell ref="A1:M1"/>
    <mergeCell ref="A2:M2"/>
    <mergeCell ref="A3:M3"/>
    <mergeCell ref="K8:K9"/>
    <mergeCell ref="C118:D118"/>
    <mergeCell ref="C104:C106"/>
    <mergeCell ref="C89:D89"/>
    <mergeCell ref="C112:D112"/>
    <mergeCell ref="C101:C103"/>
    <mergeCell ref="C98:D98"/>
    <mergeCell ref="H7:J7"/>
    <mergeCell ref="C37:C39"/>
    <mergeCell ref="C40:C43"/>
    <mergeCell ref="F8:G8"/>
    <mergeCell ref="C13:D13"/>
    <mergeCell ref="C29:D29"/>
    <mergeCell ref="C35:D35"/>
    <mergeCell ref="H8:H9"/>
    <mergeCell ref="A4:M4"/>
    <mergeCell ref="C91:D91"/>
    <mergeCell ref="C63:D63"/>
    <mergeCell ref="C77:D77"/>
    <mergeCell ref="I8:J8"/>
    <mergeCell ref="C48:D48"/>
    <mergeCell ref="E8:E9"/>
    <mergeCell ref="A12:D12"/>
    <mergeCell ref="C19:D19"/>
    <mergeCell ref="C27:D27"/>
  </mergeCells>
  <printOptions/>
  <pageMargins left="0.35433070866141736" right="0.35433070866141736" top="1.1811023622047245" bottom="0.3937007874015748" header="0.7086614173228347" footer="0.2362204724409449"/>
  <pageSetup fitToHeight="0" fitToWidth="1" horizontalDpi="600" verticalDpi="600" orientation="landscape" paperSize="9" scale="80" r:id="rId1"/>
  <headerFooter differentFirst="1">
    <oddHeader>&amp;C&amp;"Times New Roman,обычный"&amp;14&amp;P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Набиева</dc:creator>
  <cp:keywords/>
  <dc:description/>
  <cp:lastModifiedBy>Набиева</cp:lastModifiedBy>
  <cp:lastPrinted>2016-08-10T08:29:48Z</cp:lastPrinted>
  <dcterms:created xsi:type="dcterms:W3CDTF">2014-07-04T13:22:28Z</dcterms:created>
  <dcterms:modified xsi:type="dcterms:W3CDTF">2016-08-10T13:01:28Z</dcterms:modified>
  <cp:category/>
  <cp:version/>
  <cp:contentType/>
  <cp:contentStatus/>
</cp:coreProperties>
</file>