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3695" yWindow="-60" windowWidth="13110" windowHeight="1171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Нацпроекты!$A$1:$M$66</definedName>
  </definedNames>
  <calcPr calcId="145621"/>
</workbook>
</file>

<file path=xl/calcChain.xml><?xml version="1.0" encoding="utf-8"?>
<calcChain xmlns="http://schemas.openxmlformats.org/spreadsheetml/2006/main">
  <c r="K35" i="185" l="1"/>
  <c r="K34" i="185"/>
  <c r="L23" i="185" l="1"/>
  <c r="L22" i="185"/>
  <c r="L21" i="185" l="1"/>
  <c r="K17" i="185"/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L34" i="185"/>
  <c r="J35" i="185"/>
  <c r="J27" i="185" s="1"/>
  <c r="K27" i="185"/>
  <c r="L35" i="185"/>
  <c r="L27" i="185" s="1"/>
  <c r="J28" i="185"/>
  <c r="K36" i="185"/>
  <c r="K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K33" i="185" l="1"/>
  <c r="J12" i="185"/>
  <c r="L33" i="185"/>
  <c r="J33" i="185"/>
  <c r="L26" i="185"/>
  <c r="L10" i="185" s="1"/>
  <c r="K11" i="185"/>
  <c r="J10" i="185"/>
  <c r="J25" i="185"/>
  <c r="J21" i="185"/>
  <c r="J45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<sst xmlns="http://schemas.openxmlformats.org/spreadsheetml/2006/main" count="151" uniqueCount="92">
  <si>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</si>
  <si>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</si>
  <si>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</si>
  <si>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</si>
  <si>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</si>
  <si>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</si>
  <si>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</si>
  <si>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</si>
  <si>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</si>
  <si>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</si>
  <si>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</si>
  <si>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</si>
  <si>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</si>
  <si>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</si>
  <si>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</si>
  <si>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</si>
  <si>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</si>
  <si>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</si>
  <si>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</si>
  <si>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</si>
  <si>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</si>
  <si>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</si>
  <si>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</si>
  <si>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</si>
  <si>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</si>
  <si>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</si>
  <si>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</si>
  <si>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</si>
  <si>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</si>
  <si>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</si>
  <si>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</si>
  <si>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</si>
  <si>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</si>
  <si>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</si>
  <si>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</si>
  <si>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</si>
  <si>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</si>
  <si>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</si>
  <si>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</si>
  <si>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</si>
  <si>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</si>
  <si>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</si>
  <si>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</si>
  <si>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</si>
  <si>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</si>
  <si>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</si>
  <si>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</si>
  <si>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</si>
  <si>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</si>
  <si>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</si>
  <si>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</si>
  <si>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</si>
  <si>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</si>
  <si>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</si>
  <si>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</si>
  <si>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</si>
  <si>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</si>
  <si>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</si>
  <si>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</si>
  <si>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</si>
  <si>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</si>
  <si>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</si>
  <si>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</si>
  <si>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</si>
  <si>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</si>
  <si>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</si>
  <si>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</si>
  <si>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</si>
  <si>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</si>
  <si>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</si>
  <si>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</si>
  <si>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</si>
  <si>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</si>
  <si>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</si>
  <si>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</si>
  <si>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</si>
  <si>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</si>
  <si>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</si>
  <si>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</si>
  <si>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</si>
  <si>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</si>
  <si>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</si>
  <si>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</si>
  <si>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</si>
  <si>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</si>
  <si>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</si>
  <si>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</si>
  <si>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</si>
  <si>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</si>
  <si>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Код проекта по БК</t>
  </si>
  <si>
    <t>на 1 июля 2023 г.</t>
  </si>
  <si>
    <t>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</si>
</sst>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37" fillId="0" borderId="0" xfId="0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  <xf numFmtId="0" fontId="37" fillId="8" borderId="0" xfId="0" applyFont="1" applyFill="1"/>
    <xf numFmtId="0" fontId="40" fillId="8" borderId="1" xfId="21" applyFont="1" applyFill="1" applyBorder="1" applyAlignment="1">
      <alignment horizontal="center" vertical="center"/>
    </xf>
    <xf numFmtId="165" fontId="39" fillId="8" borderId="1" xfId="105" applyNumberFormat="1" applyFont="1" applyFill="1" applyBorder="1" applyAlignment="1">
      <alignment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11" fontId="45" fillId="8" borderId="1" xfId="105" applyNumberFormat="1" applyFont="1" applyFill="1" applyBorder="1" applyAlignment="1">
      <alignment horizontal="center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3" fillId="8" borderId="16" xfId="105" applyFont="1" applyFill="1" applyBorder="1" applyAlignment="1">
      <alignment horizontal="left" vertical="top" wrapText="1"/>
    </xf>
    <xf numFmtId="0" fontId="39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5" fillId="8" borderId="15" xfId="105" applyFont="1" applyFill="1" applyBorder="1" applyAlignment="1">
      <alignment horizontal="center" vertical="center" wrapText="1"/>
    </xf>
    <xf numFmtId="0" fontId="45" fillId="8" borderId="20" xfId="105" applyFont="1" applyFill="1" applyBorder="1" applyAlignment="1">
      <alignment horizontal="center" vertical="center" wrapText="1"/>
    </xf>
    <xf numFmtId="0" fontId="45" fillId="8" borderId="16" xfId="105" applyFont="1" applyFill="1" applyBorder="1" applyAlignment="1">
      <alignment horizontal="center" vertical="center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64"/>
  <sheetViews>
    <sheetView tabSelected="1" zoomScale="70" zoomScaleNormal="70" workbookViewId="0">
      <selection activeCell="N1" sqref="N1:P1048576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8.42578125" style="1" customWidth="1"/>
    <col min="5" max="6" width="14.85546875" style="1" hidden="1" customWidth="1"/>
    <col min="7" max="7" width="18.7109375" style="1" hidden="1" customWidth="1"/>
    <col min="8" max="8" width="18.85546875" style="1" customWidth="1"/>
    <col min="9" max="9" width="12" style="35" customWidth="1"/>
    <col min="10" max="10" width="11.85546875" style="1" customWidth="1"/>
    <col min="11" max="11" width="9.85546875" style="40" customWidth="1"/>
    <col min="12" max="12" width="12.5703125" style="1" customWidth="1"/>
    <col min="13" max="13" width="12.42578125" style="1" customWidth="1"/>
    <col min="14" max="16384" width="9.140625" style="1"/>
  </cols>
  <sheetData>
    <row r="1" spans="1:13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 x14ac:dyDescent="0.2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 x14ac:dyDescent="0.2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.75" customHeight="1" x14ac:dyDescent="0.2">
      <c r="A4" s="46" t="s">
        <v>90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 x14ac:dyDescent="0.25">
      <c r="M5" s="6" t="s">
        <v>43</v>
      </c>
    </row>
    <row r="6" spans="1:13" ht="12.75" customHeight="1" x14ac:dyDescent="0.2">
      <c r="A6" s="52" t="s">
        <v>0</v>
      </c>
      <c r="B6" s="52" t="s">
        <v>4</v>
      </c>
      <c r="C6" s="52" t="s">
        <v>5</v>
      </c>
      <c r="D6" s="52" t="s">
        <v>89</v>
      </c>
      <c r="E6" s="61" t="s">
        <v>63</v>
      </c>
      <c r="F6" s="62"/>
      <c r="G6" s="63"/>
      <c r="H6" s="59" t="s">
        <v>42</v>
      </c>
      <c r="I6" s="48" t="s">
        <v>91</v>
      </c>
      <c r="J6" s="48"/>
      <c r="K6" s="48"/>
      <c r="L6" s="48"/>
      <c r="M6" s="49" t="s">
        <v>49</v>
      </c>
    </row>
    <row r="7" spans="1:13" ht="67.5" customHeight="1" x14ac:dyDescent="0.2">
      <c r="A7" s="52"/>
      <c r="B7" s="52"/>
      <c r="C7" s="52"/>
      <c r="D7" s="52"/>
      <c r="E7" s="31" t="s">
        <v>66</v>
      </c>
      <c r="F7" s="31" t="s">
        <v>64</v>
      </c>
      <c r="G7" s="31" t="s">
        <v>65</v>
      </c>
      <c r="H7" s="60"/>
      <c r="I7" s="28" t="s">
        <v>50</v>
      </c>
      <c r="J7" s="29" t="s">
        <v>51</v>
      </c>
      <c r="K7" s="41" t="s">
        <v>52</v>
      </c>
      <c r="L7" s="29" t="s">
        <v>53</v>
      </c>
      <c r="M7" s="49"/>
    </row>
    <row r="8" spans="1:13" ht="15.75" customHeight="1" x14ac:dyDescent="0.2">
      <c r="A8" s="3">
        <v>1</v>
      </c>
      <c r="B8" s="4">
        <v>2</v>
      </c>
      <c r="C8" s="4">
        <v>3</v>
      </c>
      <c r="D8" s="32">
        <v>4</v>
      </c>
      <c r="E8" s="31"/>
      <c r="F8" s="31"/>
      <c r="G8" s="31"/>
      <c r="H8" s="5">
        <v>5</v>
      </c>
      <c r="I8" s="36">
        <v>6</v>
      </c>
      <c r="J8" s="27">
        <v>7</v>
      </c>
      <c r="K8" s="27">
        <v>8</v>
      </c>
      <c r="L8" s="27">
        <v>9</v>
      </c>
      <c r="M8" s="27">
        <v>10</v>
      </c>
    </row>
    <row r="9" spans="1:13" ht="15.75" customHeight="1" x14ac:dyDescent="0.2">
      <c r="A9" s="7"/>
      <c r="B9" s="8" t="s">
        <v>6</v>
      </c>
      <c r="C9" s="9"/>
      <c r="D9" s="32"/>
      <c r="E9" s="32"/>
      <c r="F9" s="32"/>
      <c r="G9" s="32"/>
      <c r="H9" s="10"/>
      <c r="I9" s="37">
        <f>SUM(I10:I12)</f>
        <v>686429.5</v>
      </c>
      <c r="J9" s="11">
        <f t="shared" ref="J9:L9" si="0">SUM(J10:J12)</f>
        <v>420409.7</v>
      </c>
      <c r="K9" s="11">
        <f t="shared" si="0"/>
        <v>436185.59999999998</v>
      </c>
      <c r="L9" s="11">
        <f t="shared" si="0"/>
        <v>14534.300000000008</v>
      </c>
      <c r="M9" s="11">
        <f>IF(I9&lt;&gt;0,K9/I9*100,1)</f>
        <v>63.544122156754625</v>
      </c>
    </row>
    <row r="10" spans="1:13" ht="30" x14ac:dyDescent="0.2">
      <c r="A10" s="12"/>
      <c r="B10" s="13"/>
      <c r="C10" s="14"/>
      <c r="D10" s="33"/>
      <c r="E10" s="33"/>
      <c r="F10" s="33"/>
      <c r="G10" s="33"/>
      <c r="H10" s="15" t="s">
        <v>44</v>
      </c>
      <c r="I10" s="38">
        <f t="shared" ref="I10:L12" si="1">I14+I26+I46+I58+I62</f>
        <v>579752.5</v>
      </c>
      <c r="J10" s="16">
        <f t="shared" si="1"/>
        <v>392448.7</v>
      </c>
      <c r="K10" s="16">
        <f t="shared" si="1"/>
        <v>386403.69999999995</v>
      </c>
      <c r="L10" s="16">
        <f t="shared" si="1"/>
        <v>6045.0000000000055</v>
      </c>
      <c r="M10" s="16"/>
    </row>
    <row r="11" spans="1:13" ht="15" x14ac:dyDescent="0.2">
      <c r="A11" s="17"/>
      <c r="B11" s="18"/>
      <c r="C11" s="19"/>
      <c r="D11" s="34"/>
      <c r="E11" s="34"/>
      <c r="F11" s="34"/>
      <c r="G11" s="34"/>
      <c r="H11" s="15" t="s">
        <v>19</v>
      </c>
      <c r="I11" s="38">
        <f t="shared" si="1"/>
        <v>31537.7</v>
      </c>
      <c r="J11" s="16">
        <f t="shared" si="1"/>
        <v>27961</v>
      </c>
      <c r="K11" s="16">
        <f t="shared" si="1"/>
        <v>19471.7</v>
      </c>
      <c r="L11" s="16">
        <f t="shared" si="1"/>
        <v>8489.3000000000029</v>
      </c>
      <c r="M11" s="16"/>
    </row>
    <row r="12" spans="1:13" ht="15" x14ac:dyDescent="0.2">
      <c r="A12" s="20"/>
      <c r="B12" s="21"/>
      <c r="C12" s="22"/>
      <c r="D12" s="31"/>
      <c r="E12" s="31"/>
      <c r="F12" s="31"/>
      <c r="G12" s="31"/>
      <c r="H12" s="15" t="s">
        <v>18</v>
      </c>
      <c r="I12" s="38">
        <f t="shared" si="1"/>
        <v>75139.3</v>
      </c>
      <c r="J12" s="16">
        <f t="shared" si="1"/>
        <v>0</v>
      </c>
      <c r="K12" s="16">
        <f t="shared" si="1"/>
        <v>30310.2</v>
      </c>
      <c r="L12" s="16"/>
      <c r="M12" s="16"/>
    </row>
    <row r="13" spans="1:13" s="2" customFormat="1" ht="15" x14ac:dyDescent="0.2">
      <c r="A13" s="57">
        <v>1</v>
      </c>
      <c r="B13" s="58" t="s">
        <v>38</v>
      </c>
      <c r="C13" s="51"/>
      <c r="D13" s="43" t="s">
        <v>40</v>
      </c>
      <c r="E13" s="43"/>
      <c r="F13" s="43"/>
      <c r="G13" s="43"/>
      <c r="H13" s="23" t="s">
        <v>8</v>
      </c>
      <c r="I13" s="38">
        <f>SUM(I14:I16)</f>
        <v>120608.79999999999</v>
      </c>
      <c r="J13" s="16">
        <f t="shared" ref="J13:L13" si="2">SUM(J14:J16)</f>
        <v>69172.899999999994</v>
      </c>
      <c r="K13" s="16">
        <f t="shared" si="2"/>
        <v>75060.099999999991</v>
      </c>
      <c r="L13" s="16">
        <f t="shared" si="2"/>
        <v>8156.1000000000022</v>
      </c>
      <c r="M13" s="30">
        <f>IF(I13&lt;&gt;0,K13/I13*100,1)</f>
        <v>62.234347742453288</v>
      </c>
    </row>
    <row r="14" spans="1:13" s="2" customFormat="1" ht="30" x14ac:dyDescent="0.2">
      <c r="A14" s="57"/>
      <c r="B14" s="56"/>
      <c r="C14" s="51"/>
      <c r="D14" s="43"/>
      <c r="E14" s="43"/>
      <c r="F14" s="43"/>
      <c r="G14" s="43"/>
      <c r="H14" s="15" t="s">
        <v>44</v>
      </c>
      <c r="I14" s="38">
        <f t="shared" ref="I14:L16" si="3">I18+I22</f>
        <v>45597.7</v>
      </c>
      <c r="J14" s="16">
        <f t="shared" si="3"/>
        <v>45597.7</v>
      </c>
      <c r="K14" s="16">
        <f t="shared" si="3"/>
        <v>45597.7</v>
      </c>
      <c r="L14" s="16">
        <f t="shared" si="3"/>
        <v>0</v>
      </c>
      <c r="M14" s="16"/>
    </row>
    <row r="15" spans="1:13" s="2" customFormat="1" ht="15" x14ac:dyDescent="0.2">
      <c r="A15" s="57"/>
      <c r="B15" s="56"/>
      <c r="C15" s="51"/>
      <c r="D15" s="43"/>
      <c r="E15" s="43"/>
      <c r="F15" s="43"/>
      <c r="G15" s="43"/>
      <c r="H15" s="15" t="s">
        <v>19</v>
      </c>
      <c r="I15" s="38">
        <f t="shared" si="3"/>
        <v>23575.200000000001</v>
      </c>
      <c r="J15" s="16">
        <f t="shared" si="3"/>
        <v>23575.200000000001</v>
      </c>
      <c r="K15" s="16">
        <f t="shared" si="3"/>
        <v>15419.099999999999</v>
      </c>
      <c r="L15" s="16">
        <f t="shared" si="3"/>
        <v>8156.1000000000022</v>
      </c>
      <c r="M15" s="16"/>
    </row>
    <row r="16" spans="1:13" s="2" customFormat="1" ht="15" x14ac:dyDescent="0.2">
      <c r="A16" s="57"/>
      <c r="B16" s="56"/>
      <c r="C16" s="51"/>
      <c r="D16" s="43"/>
      <c r="E16" s="43"/>
      <c r="F16" s="43"/>
      <c r="G16" s="43"/>
      <c r="H16" s="15" t="s">
        <v>18</v>
      </c>
      <c r="I16" s="38">
        <f t="shared" si="3"/>
        <v>51435.9</v>
      </c>
      <c r="J16" s="16">
        <f t="shared" si="3"/>
        <v>0</v>
      </c>
      <c r="K16" s="16">
        <f t="shared" si="3"/>
        <v>14043.3</v>
      </c>
      <c r="L16" s="16"/>
      <c r="M16" s="16"/>
    </row>
    <row r="17" spans="1:13" s="2" customFormat="1" ht="45" customHeight="1" x14ac:dyDescent="0.2">
      <c r="A17" s="57" t="s">
        <v>9</v>
      </c>
      <c r="B17" s="55" t="s">
        <v>39</v>
      </c>
      <c r="C17" s="51" t="s">
        <v>3</v>
      </c>
      <c r="D17" s="43" t="s">
        <v>7</v>
      </c>
      <c r="E17" s="43" t="s">
        <v>69</v>
      </c>
      <c r="F17" s="43" t="s">
        <v>70</v>
      </c>
      <c r="G17" s="43" t="s">
        <v>56</v>
      </c>
      <c r="H17" s="23" t="s">
        <v>8</v>
      </c>
      <c r="I17" s="38">
        <f>SUM(I18:I20)</f>
        <v>111786.7</v>
      </c>
      <c r="J17" s="16">
        <f t="shared" ref="J17:L17" si="4">SUM(J18:J20)</f>
        <v>63964.6</v>
      </c>
      <c r="K17" s="16">
        <f t="shared" si="4"/>
        <v>66497.100000000006</v>
      </c>
      <c r="L17" s="16">
        <f t="shared" si="4"/>
        <v>8156.1000000000022</v>
      </c>
      <c r="M17" s="30">
        <f>IF(I17&lt;&gt;0,K17/I17*100,1)</f>
        <v>59.485699103739542</v>
      </c>
    </row>
    <row r="18" spans="1:13" s="2" customFormat="1" ht="30" x14ac:dyDescent="0.2">
      <c r="A18" s="57"/>
      <c r="B18" s="56"/>
      <c r="C18" s="51"/>
      <c r="D18" s="43"/>
      <c r="E18" s="43"/>
      <c r="F18" s="43"/>
      <c r="G18" s="43"/>
      <c r="H18" s="15" t="s">
        <v>44</v>
      </c>
      <c r="I18" s="38">
        <v>40597.699999999997</v>
      </c>
      <c r="J18" s="16">
        <v>40597.699999999997</v>
      </c>
      <c r="K18" s="16">
        <v>40597.699999999997</v>
      </c>
      <c r="L18" s="16">
        <f>J18-K18</f>
        <v>0</v>
      </c>
      <c r="M18" s="16"/>
    </row>
    <row r="19" spans="1:13" s="2" customFormat="1" ht="18" customHeight="1" x14ac:dyDescent="0.2">
      <c r="A19" s="57"/>
      <c r="B19" s="56"/>
      <c r="C19" s="51"/>
      <c r="D19" s="43"/>
      <c r="E19" s="43"/>
      <c r="F19" s="43"/>
      <c r="G19" s="43"/>
      <c r="H19" s="15" t="s">
        <v>19</v>
      </c>
      <c r="I19" s="38">
        <v>23366.9</v>
      </c>
      <c r="J19" s="16">
        <v>23366.9</v>
      </c>
      <c r="K19" s="16">
        <v>15210.8</v>
      </c>
      <c r="L19" s="16">
        <f>J19-K19</f>
        <v>8156.1000000000022</v>
      </c>
      <c r="M19" s="16"/>
    </row>
    <row r="20" spans="1:13" s="2" customFormat="1" ht="15" x14ac:dyDescent="0.2">
      <c r="A20" s="57"/>
      <c r="B20" s="56"/>
      <c r="C20" s="51"/>
      <c r="D20" s="43"/>
      <c r="E20" s="43"/>
      <c r="F20" s="43"/>
      <c r="G20" s="43"/>
      <c r="H20" s="15" t="s">
        <v>18</v>
      </c>
      <c r="I20" s="38">
        <v>47822.1</v>
      </c>
      <c r="J20" s="16"/>
      <c r="K20" s="16">
        <v>10688.6</v>
      </c>
      <c r="L20" s="16"/>
      <c r="M20" s="16"/>
    </row>
    <row r="21" spans="1:13" s="2" customFormat="1" ht="15" customHeight="1" x14ac:dyDescent="0.2">
      <c r="A21" s="57" t="s">
        <v>10</v>
      </c>
      <c r="B21" s="55" t="s">
        <v>87</v>
      </c>
      <c r="C21" s="51" t="s">
        <v>2</v>
      </c>
      <c r="D21" s="43" t="s">
        <v>7</v>
      </c>
      <c r="E21" s="43" t="s">
        <v>71</v>
      </c>
      <c r="F21" s="43" t="s">
        <v>72</v>
      </c>
      <c r="G21" s="43" t="s">
        <v>67</v>
      </c>
      <c r="H21" s="23" t="s">
        <v>8</v>
      </c>
      <c r="I21" s="38">
        <f>SUM(I22:I24)</f>
        <v>8822.1</v>
      </c>
      <c r="J21" s="16">
        <f t="shared" ref="J21:K21" si="5">SUM(J22:J24)</f>
        <v>5208.3</v>
      </c>
      <c r="K21" s="16">
        <f t="shared" si="5"/>
        <v>8563</v>
      </c>
      <c r="L21" s="16">
        <f>SUM(L22:L23)</f>
        <v>0</v>
      </c>
      <c r="M21" s="30">
        <f>IF(I21&lt;&gt;0,K21/I21*100,1)</f>
        <v>97.063057548656204</v>
      </c>
    </row>
    <row r="22" spans="1:13" s="2" customFormat="1" ht="30" x14ac:dyDescent="0.2">
      <c r="A22" s="57"/>
      <c r="B22" s="56"/>
      <c r="C22" s="51"/>
      <c r="D22" s="43"/>
      <c r="E22" s="43"/>
      <c r="F22" s="43"/>
      <c r="G22" s="43"/>
      <c r="H22" s="15" t="s">
        <v>44</v>
      </c>
      <c r="I22" s="38">
        <v>5000</v>
      </c>
      <c r="J22" s="16">
        <v>5000</v>
      </c>
      <c r="K22" s="16">
        <v>5000</v>
      </c>
      <c r="L22" s="16">
        <f t="shared" ref="L22:L23" si="6">J22-K22</f>
        <v>0</v>
      </c>
      <c r="M22" s="16"/>
    </row>
    <row r="23" spans="1:13" s="2" customFormat="1" ht="15" x14ac:dyDescent="0.2">
      <c r="A23" s="57"/>
      <c r="B23" s="56"/>
      <c r="C23" s="51"/>
      <c r="D23" s="43"/>
      <c r="E23" s="43"/>
      <c r="F23" s="43"/>
      <c r="G23" s="43"/>
      <c r="H23" s="15" t="s">
        <v>19</v>
      </c>
      <c r="I23" s="38">
        <v>208.3</v>
      </c>
      <c r="J23" s="16">
        <v>208.3</v>
      </c>
      <c r="K23" s="16">
        <v>208.3</v>
      </c>
      <c r="L23" s="16">
        <f t="shared" si="6"/>
        <v>0</v>
      </c>
      <c r="M23" s="16"/>
    </row>
    <row r="24" spans="1:13" s="2" customFormat="1" ht="15" x14ac:dyDescent="0.2">
      <c r="A24" s="57"/>
      <c r="B24" s="56"/>
      <c r="C24" s="51"/>
      <c r="D24" s="43"/>
      <c r="E24" s="43"/>
      <c r="F24" s="43"/>
      <c r="G24" s="43"/>
      <c r="H24" s="15" t="s">
        <v>18</v>
      </c>
      <c r="I24" s="38">
        <v>3613.8</v>
      </c>
      <c r="J24" s="16"/>
      <c r="K24" s="16">
        <v>3354.7</v>
      </c>
      <c r="L24" s="16"/>
      <c r="M24" s="16"/>
    </row>
    <row r="25" spans="1:13" s="2" customFormat="1" ht="15" x14ac:dyDescent="0.2">
      <c r="A25" s="24" t="s">
        <v>11</v>
      </c>
      <c r="B25" s="53" t="s">
        <v>28</v>
      </c>
      <c r="C25" s="51"/>
      <c r="D25" s="43" t="s">
        <v>37</v>
      </c>
      <c r="E25" s="43"/>
      <c r="F25" s="43"/>
      <c r="G25" s="43"/>
      <c r="H25" s="23" t="s">
        <v>8</v>
      </c>
      <c r="I25" s="38">
        <f>SUM(I26:I28)</f>
        <v>86981.5</v>
      </c>
      <c r="J25" s="16">
        <f t="shared" ref="J25:L25" si="7">SUM(J26:J28)</f>
        <v>78054.900000000009</v>
      </c>
      <c r="K25" s="16">
        <f t="shared" si="7"/>
        <v>81893.8</v>
      </c>
      <c r="L25" s="16">
        <f t="shared" si="7"/>
        <v>1.7000000000061561</v>
      </c>
      <c r="M25" s="30">
        <f>IF(I25&lt;&gt;0,K25/I25*100,1)</f>
        <v>94.150825175468356</v>
      </c>
    </row>
    <row r="26" spans="1:13" s="2" customFormat="1" ht="30" x14ac:dyDescent="0.2">
      <c r="A26" s="25"/>
      <c r="B26" s="53"/>
      <c r="C26" s="51"/>
      <c r="D26" s="43"/>
      <c r="E26" s="43"/>
      <c r="F26" s="43"/>
      <c r="G26" s="43"/>
      <c r="H26" s="15" t="s">
        <v>44</v>
      </c>
      <c r="I26" s="38">
        <f>I30+I34</f>
        <v>79813.5</v>
      </c>
      <c r="J26" s="16">
        <f t="shared" ref="J26:L26" si="8">J30+J34</f>
        <v>74932.100000000006</v>
      </c>
      <c r="K26" s="16">
        <f t="shared" si="8"/>
        <v>74931</v>
      </c>
      <c r="L26" s="16">
        <f t="shared" si="8"/>
        <v>1.1000000000061618</v>
      </c>
      <c r="M26" s="16"/>
    </row>
    <row r="27" spans="1:13" s="2" customFormat="1" ht="15" x14ac:dyDescent="0.2">
      <c r="A27" s="25"/>
      <c r="B27" s="53"/>
      <c r="C27" s="51"/>
      <c r="D27" s="43"/>
      <c r="E27" s="43"/>
      <c r="F27" s="43"/>
      <c r="G27" s="43"/>
      <c r="H27" s="15" t="s">
        <v>19</v>
      </c>
      <c r="I27" s="38">
        <f t="shared" ref="I27:L28" si="9">I31+I35</f>
        <v>3326.4</v>
      </c>
      <c r="J27" s="16">
        <f t="shared" si="9"/>
        <v>3122.8</v>
      </c>
      <c r="K27" s="16">
        <f t="shared" si="9"/>
        <v>3122.2000000000003</v>
      </c>
      <c r="L27" s="16">
        <f t="shared" si="9"/>
        <v>0.59999999999999432</v>
      </c>
      <c r="M27" s="16"/>
    </row>
    <row r="28" spans="1:13" s="2" customFormat="1" ht="15" x14ac:dyDescent="0.2">
      <c r="A28" s="26"/>
      <c r="B28" s="53"/>
      <c r="C28" s="51"/>
      <c r="D28" s="43"/>
      <c r="E28" s="43"/>
      <c r="F28" s="43"/>
      <c r="G28" s="43"/>
      <c r="H28" s="15" t="s">
        <v>18</v>
      </c>
      <c r="I28" s="38">
        <f t="shared" si="9"/>
        <v>3841.6</v>
      </c>
      <c r="J28" s="16">
        <f t="shared" si="9"/>
        <v>0</v>
      </c>
      <c r="K28" s="16">
        <f t="shared" si="9"/>
        <v>3840.6</v>
      </c>
      <c r="L28" s="16"/>
      <c r="M28" s="16"/>
    </row>
    <row r="29" spans="1:13" s="2" customFormat="1" ht="30" customHeight="1" x14ac:dyDescent="0.2">
      <c r="A29" s="24" t="s">
        <v>29</v>
      </c>
      <c r="B29" s="50" t="s">
        <v>41</v>
      </c>
      <c r="C29" s="51" t="s">
        <v>1</v>
      </c>
      <c r="D29" s="43" t="s">
        <v>12</v>
      </c>
      <c r="E29" s="47" t="s">
        <v>73</v>
      </c>
      <c r="F29" s="43" t="s">
        <v>74</v>
      </c>
      <c r="G29" s="43" t="s">
        <v>60</v>
      </c>
      <c r="H29" s="23" t="s">
        <v>8</v>
      </c>
      <c r="I29" s="38">
        <f>SUM(I30:I32)</f>
        <v>75823</v>
      </c>
      <c r="J29" s="16">
        <f t="shared" ref="J29:L29" si="10">SUM(J30:J32)</f>
        <v>72031.8</v>
      </c>
      <c r="K29" s="16">
        <f t="shared" si="10"/>
        <v>75822.899999999994</v>
      </c>
      <c r="L29" s="16">
        <f t="shared" si="10"/>
        <v>0.10000000000582077</v>
      </c>
      <c r="M29" s="30">
        <f>IF(I29&lt;&gt;0,K29/I29*100,1)</f>
        <v>99.999868113896824</v>
      </c>
    </row>
    <row r="30" spans="1:13" s="2" customFormat="1" ht="30" x14ac:dyDescent="0.2">
      <c r="A30" s="25"/>
      <c r="B30" s="50"/>
      <c r="C30" s="51"/>
      <c r="D30" s="43"/>
      <c r="E30" s="43"/>
      <c r="F30" s="43"/>
      <c r="G30" s="43"/>
      <c r="H30" s="15" t="s">
        <v>44</v>
      </c>
      <c r="I30" s="38">
        <v>69150.5</v>
      </c>
      <c r="J30" s="16">
        <v>69150.5</v>
      </c>
      <c r="K30" s="16">
        <v>69150.399999999994</v>
      </c>
      <c r="L30" s="16">
        <f t="shared" ref="L30:L31" si="11">J30-K30</f>
        <v>0.10000000000582077</v>
      </c>
      <c r="M30" s="16"/>
    </row>
    <row r="31" spans="1:13" s="2" customFormat="1" ht="15" x14ac:dyDescent="0.2">
      <c r="A31" s="25"/>
      <c r="B31" s="50"/>
      <c r="C31" s="51"/>
      <c r="D31" s="43"/>
      <c r="E31" s="43"/>
      <c r="F31" s="43"/>
      <c r="G31" s="43"/>
      <c r="H31" s="15" t="s">
        <v>19</v>
      </c>
      <c r="I31" s="38">
        <v>2881.3</v>
      </c>
      <c r="J31" s="16">
        <v>2881.3</v>
      </c>
      <c r="K31" s="16">
        <v>2881.3</v>
      </c>
      <c r="L31" s="16">
        <f t="shared" si="11"/>
        <v>0</v>
      </c>
      <c r="M31" s="16"/>
    </row>
    <row r="32" spans="1:13" s="2" customFormat="1" ht="15" x14ac:dyDescent="0.2">
      <c r="A32" s="26"/>
      <c r="B32" s="50"/>
      <c r="C32" s="51"/>
      <c r="D32" s="43"/>
      <c r="E32" s="43"/>
      <c r="F32" s="43"/>
      <c r="G32" s="43"/>
      <c r="H32" s="15" t="s">
        <v>18</v>
      </c>
      <c r="I32" s="38">
        <v>3791.2</v>
      </c>
      <c r="J32" s="16"/>
      <c r="K32" s="16">
        <v>3791.2</v>
      </c>
      <c r="L32" s="16"/>
      <c r="M32" s="16"/>
    </row>
    <row r="33" spans="1:13" s="2" customFormat="1" ht="16.5" customHeight="1" x14ac:dyDescent="0.2">
      <c r="A33" s="24" t="s">
        <v>30</v>
      </c>
      <c r="B33" s="50" t="s">
        <v>46</v>
      </c>
      <c r="C33" s="51" t="s">
        <v>1</v>
      </c>
      <c r="D33" s="43" t="s">
        <v>23</v>
      </c>
      <c r="E33" s="43"/>
      <c r="F33" s="43"/>
      <c r="G33" s="43"/>
      <c r="H33" s="23" t="s">
        <v>8</v>
      </c>
      <c r="I33" s="38">
        <f>SUM(I34:I36)</f>
        <v>11158.5</v>
      </c>
      <c r="J33" s="16">
        <f t="shared" ref="J33:L33" si="12">SUM(J34:J36)</f>
        <v>6023.1</v>
      </c>
      <c r="K33" s="16">
        <f t="shared" si="12"/>
        <v>6070.9</v>
      </c>
      <c r="L33" s="16">
        <f t="shared" si="12"/>
        <v>1.6000000000003354</v>
      </c>
      <c r="M33" s="30">
        <f>IF(I33&lt;&gt;0,K33/I33*100,1)</f>
        <v>54.406058161939328</v>
      </c>
    </row>
    <row r="34" spans="1:13" s="2" customFormat="1" ht="30" x14ac:dyDescent="0.2">
      <c r="A34" s="25"/>
      <c r="B34" s="50"/>
      <c r="C34" s="51"/>
      <c r="D34" s="43"/>
      <c r="E34" s="43"/>
      <c r="F34" s="43"/>
      <c r="G34" s="43"/>
      <c r="H34" s="15" t="s">
        <v>44</v>
      </c>
      <c r="I34" s="38">
        <f>I38+I42</f>
        <v>10663</v>
      </c>
      <c r="J34" s="16">
        <f t="shared" ref="J34:L34" si="13">J38+J42</f>
        <v>5781.6</v>
      </c>
      <c r="K34" s="16">
        <f t="shared" si="13"/>
        <v>5780.6</v>
      </c>
      <c r="L34" s="16">
        <f t="shared" si="13"/>
        <v>1.0000000000003411</v>
      </c>
      <c r="M34" s="16"/>
    </row>
    <row r="35" spans="1:13" s="2" customFormat="1" ht="15" x14ac:dyDescent="0.2">
      <c r="A35" s="25"/>
      <c r="B35" s="50"/>
      <c r="C35" s="51"/>
      <c r="D35" s="43"/>
      <c r="E35" s="43"/>
      <c r="F35" s="43"/>
      <c r="G35" s="43"/>
      <c r="H35" s="15" t="s">
        <v>19</v>
      </c>
      <c r="I35" s="38">
        <f t="shared" ref="I35:L35" si="14">I39+I43</f>
        <v>445.1</v>
      </c>
      <c r="J35" s="16">
        <f t="shared" si="14"/>
        <v>241.5</v>
      </c>
      <c r="K35" s="16">
        <f t="shared" si="14"/>
        <v>240.9</v>
      </c>
      <c r="L35" s="16">
        <f t="shared" si="14"/>
        <v>0.59999999999999432</v>
      </c>
      <c r="M35" s="16"/>
    </row>
    <row r="36" spans="1:13" s="2" customFormat="1" ht="15" x14ac:dyDescent="0.2">
      <c r="A36" s="26"/>
      <c r="B36" s="50"/>
      <c r="C36" s="51"/>
      <c r="D36" s="43"/>
      <c r="E36" s="43"/>
      <c r="F36" s="43"/>
      <c r="G36" s="43"/>
      <c r="H36" s="15" t="s">
        <v>18</v>
      </c>
      <c r="I36" s="38">
        <f t="shared" ref="I36:K36" si="15">I40+I44</f>
        <v>50.4</v>
      </c>
      <c r="J36" s="16"/>
      <c r="K36" s="16">
        <f t="shared" si="15"/>
        <v>49.4</v>
      </c>
      <c r="L36" s="16"/>
      <c r="M36" s="16"/>
    </row>
    <row r="37" spans="1:13" s="2" customFormat="1" ht="17.25" customHeight="1" x14ac:dyDescent="0.2">
      <c r="A37" s="24" t="s">
        <v>31</v>
      </c>
      <c r="B37" s="50" t="s">
        <v>26</v>
      </c>
      <c r="C37" s="51" t="s">
        <v>1</v>
      </c>
      <c r="D37" s="43" t="s">
        <v>23</v>
      </c>
      <c r="E37" s="43" t="s">
        <v>75</v>
      </c>
      <c r="F37" s="43" t="s">
        <v>82</v>
      </c>
      <c r="G37" s="43" t="s">
        <v>61</v>
      </c>
      <c r="H37" s="23" t="s">
        <v>8</v>
      </c>
      <c r="I37" s="38">
        <f t="shared" ref="I37:L37" si="16">SUM(I38:I40)</f>
        <v>10170.6</v>
      </c>
      <c r="J37" s="16">
        <f t="shared" si="16"/>
        <v>5085.6000000000004</v>
      </c>
      <c r="K37" s="16">
        <f t="shared" si="16"/>
        <v>5084.8999999999996</v>
      </c>
      <c r="L37" s="16">
        <f t="shared" si="16"/>
        <v>0.70000000000035811</v>
      </c>
      <c r="M37" s="30">
        <f>IF(I37&lt;&gt;0,K37/I37*100,1)</f>
        <v>49.996067095353268</v>
      </c>
    </row>
    <row r="38" spans="1:13" s="2" customFormat="1" ht="30" x14ac:dyDescent="0.2">
      <c r="A38" s="25"/>
      <c r="B38" s="50"/>
      <c r="C38" s="51"/>
      <c r="D38" s="43"/>
      <c r="E38" s="43"/>
      <c r="F38" s="43"/>
      <c r="G38" s="43"/>
      <c r="H38" s="15" t="s">
        <v>44</v>
      </c>
      <c r="I38" s="38">
        <v>9763</v>
      </c>
      <c r="J38" s="38">
        <v>4881.6000000000004</v>
      </c>
      <c r="K38" s="16">
        <v>4881.5</v>
      </c>
      <c r="L38" s="16">
        <f t="shared" ref="L38:L39" si="17">J38-K38</f>
        <v>0.1000000000003638</v>
      </c>
      <c r="M38" s="16"/>
    </row>
    <row r="39" spans="1:13" s="2" customFormat="1" ht="15" x14ac:dyDescent="0.2">
      <c r="A39" s="25"/>
      <c r="B39" s="50"/>
      <c r="C39" s="51"/>
      <c r="D39" s="43"/>
      <c r="E39" s="43"/>
      <c r="F39" s="43"/>
      <c r="G39" s="43"/>
      <c r="H39" s="15" t="s">
        <v>19</v>
      </c>
      <c r="I39" s="38">
        <v>407.6</v>
      </c>
      <c r="J39" s="38">
        <v>204</v>
      </c>
      <c r="K39" s="16">
        <v>203.4</v>
      </c>
      <c r="L39" s="16">
        <f t="shared" si="17"/>
        <v>0.59999999999999432</v>
      </c>
      <c r="M39" s="16"/>
    </row>
    <row r="40" spans="1:13" s="2" customFormat="1" ht="15" x14ac:dyDescent="0.2">
      <c r="A40" s="26"/>
      <c r="B40" s="50"/>
      <c r="C40" s="51"/>
      <c r="D40" s="43"/>
      <c r="E40" s="43"/>
      <c r="F40" s="43"/>
      <c r="G40" s="43"/>
      <c r="H40" s="15" t="s">
        <v>18</v>
      </c>
      <c r="I40" s="38"/>
      <c r="J40" s="16"/>
      <c r="K40" s="16"/>
      <c r="L40" s="16"/>
      <c r="M40" s="16"/>
    </row>
    <row r="41" spans="1:13" s="2" customFormat="1" ht="15.75" customHeight="1" x14ac:dyDescent="0.2">
      <c r="A41" s="24" t="s">
        <v>32</v>
      </c>
      <c r="B41" s="50" t="s">
        <v>88</v>
      </c>
      <c r="C41" s="51" t="s">
        <v>1</v>
      </c>
      <c r="D41" s="43" t="s">
        <v>23</v>
      </c>
      <c r="E41" s="43" t="s">
        <v>76</v>
      </c>
      <c r="F41" s="43" t="s">
        <v>81</v>
      </c>
      <c r="G41" s="43" t="s">
        <v>62</v>
      </c>
      <c r="H41" s="23" t="s">
        <v>8</v>
      </c>
      <c r="I41" s="38">
        <f t="shared" ref="I41:L41" si="18">SUM(I42:I44)</f>
        <v>987.9</v>
      </c>
      <c r="J41" s="16">
        <f t="shared" si="18"/>
        <v>937.5</v>
      </c>
      <c r="K41" s="16">
        <f t="shared" si="18"/>
        <v>986</v>
      </c>
      <c r="L41" s="16">
        <f t="shared" si="18"/>
        <v>0.89999999999997726</v>
      </c>
      <c r="M41" s="30">
        <f>IF(I41&lt;&gt;0,K41/I41*100,1)</f>
        <v>99.807672841380707</v>
      </c>
    </row>
    <row r="42" spans="1:13" s="2" customFormat="1" ht="30" x14ac:dyDescent="0.2">
      <c r="A42" s="25"/>
      <c r="B42" s="50"/>
      <c r="C42" s="51"/>
      <c r="D42" s="43"/>
      <c r="E42" s="43"/>
      <c r="F42" s="43"/>
      <c r="G42" s="43"/>
      <c r="H42" s="15" t="s">
        <v>44</v>
      </c>
      <c r="I42" s="38">
        <v>900</v>
      </c>
      <c r="J42" s="16">
        <v>900</v>
      </c>
      <c r="K42" s="16">
        <v>899.1</v>
      </c>
      <c r="L42" s="16">
        <f t="shared" ref="L42:L43" si="19">J42-K42</f>
        <v>0.89999999999997726</v>
      </c>
      <c r="M42" s="16"/>
    </row>
    <row r="43" spans="1:13" s="2" customFormat="1" ht="15" x14ac:dyDescent="0.2">
      <c r="A43" s="25"/>
      <c r="B43" s="50"/>
      <c r="C43" s="51"/>
      <c r="D43" s="43"/>
      <c r="E43" s="43"/>
      <c r="F43" s="43"/>
      <c r="G43" s="43"/>
      <c r="H43" s="15" t="s">
        <v>19</v>
      </c>
      <c r="I43" s="38">
        <v>37.5</v>
      </c>
      <c r="J43" s="16">
        <v>37.5</v>
      </c>
      <c r="K43" s="16">
        <v>37.5</v>
      </c>
      <c r="L43" s="16">
        <f t="shared" si="19"/>
        <v>0</v>
      </c>
      <c r="M43" s="16"/>
    </row>
    <row r="44" spans="1:13" s="2" customFormat="1" ht="15" x14ac:dyDescent="0.2">
      <c r="A44" s="26"/>
      <c r="B44" s="50"/>
      <c r="C44" s="51"/>
      <c r="D44" s="43"/>
      <c r="E44" s="43"/>
      <c r="F44" s="43"/>
      <c r="G44" s="43"/>
      <c r="H44" s="15" t="s">
        <v>18</v>
      </c>
      <c r="I44" s="38">
        <v>50.4</v>
      </c>
      <c r="J44" s="16"/>
      <c r="K44" s="16">
        <v>49.4</v>
      </c>
      <c r="L44" s="16"/>
      <c r="M44" s="16"/>
    </row>
    <row r="45" spans="1:13" s="2" customFormat="1" ht="15" x14ac:dyDescent="0.2">
      <c r="A45" s="24" t="s">
        <v>13</v>
      </c>
      <c r="B45" s="53" t="s">
        <v>33</v>
      </c>
      <c r="C45" s="51"/>
      <c r="D45" s="43" t="s">
        <v>36</v>
      </c>
      <c r="E45" s="43"/>
      <c r="F45" s="43"/>
      <c r="G45" s="43"/>
      <c r="H45" s="23" t="s">
        <v>8</v>
      </c>
      <c r="I45" s="38">
        <f>SUM(I46:I48)</f>
        <v>462825.1</v>
      </c>
      <c r="J45" s="16">
        <f t="shared" ref="J45:L45" si="20">SUM(J46:J48)</f>
        <v>261478.1</v>
      </c>
      <c r="K45" s="16">
        <f t="shared" si="20"/>
        <v>273814.7</v>
      </c>
      <c r="L45" s="16">
        <f t="shared" si="20"/>
        <v>0</v>
      </c>
      <c r="M45" s="30">
        <f>IF(I45&lt;&gt;0,K45/I45*100,1)</f>
        <v>59.161592575683564</v>
      </c>
    </row>
    <row r="46" spans="1:13" s="2" customFormat="1" ht="30" x14ac:dyDescent="0.2">
      <c r="A46" s="25"/>
      <c r="B46" s="50"/>
      <c r="C46" s="51"/>
      <c r="D46" s="43"/>
      <c r="E46" s="43"/>
      <c r="F46" s="43"/>
      <c r="G46" s="43"/>
      <c r="H46" s="15" t="s">
        <v>44</v>
      </c>
      <c r="I46" s="38">
        <f>I50+I54</f>
        <v>442114</v>
      </c>
      <c r="J46" s="16">
        <f t="shared" ref="J46:L46" si="21">J50+J54</f>
        <v>260804.80000000002</v>
      </c>
      <c r="K46" s="16">
        <f t="shared" si="21"/>
        <v>260804.80000000002</v>
      </c>
      <c r="L46" s="16">
        <f t="shared" si="21"/>
        <v>0</v>
      </c>
      <c r="M46" s="16"/>
    </row>
    <row r="47" spans="1:13" s="2" customFormat="1" ht="15" x14ac:dyDescent="0.2">
      <c r="A47" s="25"/>
      <c r="B47" s="50"/>
      <c r="C47" s="51"/>
      <c r="D47" s="43"/>
      <c r="E47" s="43"/>
      <c r="F47" s="43"/>
      <c r="G47" s="43"/>
      <c r="H47" s="15" t="s">
        <v>19</v>
      </c>
      <c r="I47" s="38">
        <f t="shared" ref="I47:L48" si="22">I51+I55</f>
        <v>1000</v>
      </c>
      <c r="J47" s="16">
        <f t="shared" si="22"/>
        <v>673.3</v>
      </c>
      <c r="K47" s="16">
        <f t="shared" si="22"/>
        <v>673.3</v>
      </c>
      <c r="L47" s="16">
        <f t="shared" si="22"/>
        <v>0</v>
      </c>
      <c r="M47" s="16"/>
    </row>
    <row r="48" spans="1:13" s="2" customFormat="1" ht="15" x14ac:dyDescent="0.2">
      <c r="A48" s="26"/>
      <c r="B48" s="50"/>
      <c r="C48" s="51"/>
      <c r="D48" s="43"/>
      <c r="E48" s="43"/>
      <c r="F48" s="43"/>
      <c r="G48" s="43"/>
      <c r="H48" s="15" t="s">
        <v>18</v>
      </c>
      <c r="I48" s="38">
        <f t="shared" si="22"/>
        <v>19711.099999999999</v>
      </c>
      <c r="J48" s="16">
        <f t="shared" si="22"/>
        <v>0</v>
      </c>
      <c r="K48" s="16">
        <f t="shared" si="22"/>
        <v>12336.6</v>
      </c>
      <c r="L48" s="16"/>
      <c r="M48" s="16"/>
    </row>
    <row r="49" spans="1:13" s="2" customFormat="1" ht="89.25" customHeight="1" x14ac:dyDescent="0.2">
      <c r="A49" s="24" t="s">
        <v>24</v>
      </c>
      <c r="B49" s="50" t="s">
        <v>34</v>
      </c>
      <c r="C49" s="51" t="s">
        <v>3</v>
      </c>
      <c r="D49" s="43" t="s">
        <v>27</v>
      </c>
      <c r="E49" s="43" t="s">
        <v>77</v>
      </c>
      <c r="F49" s="43" t="s">
        <v>80</v>
      </c>
      <c r="G49" s="43" t="s">
        <v>57</v>
      </c>
      <c r="H49" s="23" t="s">
        <v>8</v>
      </c>
      <c r="I49" s="38">
        <f>SUM(I50:I52)</f>
        <v>367825.1</v>
      </c>
      <c r="J49" s="16">
        <f t="shared" ref="J49:L49" si="23">SUM(J50:J52)</f>
        <v>234395.4</v>
      </c>
      <c r="K49" s="16">
        <f t="shared" si="23"/>
        <v>246732</v>
      </c>
      <c r="L49" s="16">
        <f t="shared" si="23"/>
        <v>0</v>
      </c>
      <c r="M49" s="30">
        <f>IF(I49&lt;&gt;0,K49/I49*100,1)</f>
        <v>67.078619702679347</v>
      </c>
    </row>
    <row r="50" spans="1:13" s="2" customFormat="1" ht="30" x14ac:dyDescent="0.2">
      <c r="A50" s="25"/>
      <c r="B50" s="50"/>
      <c r="C50" s="51"/>
      <c r="D50" s="43"/>
      <c r="E50" s="43"/>
      <c r="F50" s="43"/>
      <c r="G50" s="43"/>
      <c r="H50" s="15" t="s">
        <v>44</v>
      </c>
      <c r="I50" s="38">
        <v>347114</v>
      </c>
      <c r="J50" s="16">
        <v>233722.1</v>
      </c>
      <c r="K50" s="16">
        <v>233722.1</v>
      </c>
      <c r="L50" s="16">
        <f t="shared" ref="L50:L51" si="24">J50-K50</f>
        <v>0</v>
      </c>
      <c r="M50" s="16"/>
    </row>
    <row r="51" spans="1:13" s="2" customFormat="1" ht="15" x14ac:dyDescent="0.2">
      <c r="A51" s="25"/>
      <c r="B51" s="50"/>
      <c r="C51" s="51"/>
      <c r="D51" s="43"/>
      <c r="E51" s="43"/>
      <c r="F51" s="43"/>
      <c r="G51" s="43"/>
      <c r="H51" s="15" t="s">
        <v>19</v>
      </c>
      <c r="I51" s="38">
        <v>1000</v>
      </c>
      <c r="J51" s="16">
        <v>673.3</v>
      </c>
      <c r="K51" s="16">
        <v>673.3</v>
      </c>
      <c r="L51" s="16">
        <f t="shared" si="24"/>
        <v>0</v>
      </c>
      <c r="M51" s="16"/>
    </row>
    <row r="52" spans="1:13" s="2" customFormat="1" ht="15" x14ac:dyDescent="0.2">
      <c r="A52" s="26"/>
      <c r="B52" s="50"/>
      <c r="C52" s="51"/>
      <c r="D52" s="43"/>
      <c r="E52" s="43"/>
      <c r="F52" s="43"/>
      <c r="G52" s="43"/>
      <c r="H52" s="15" t="s">
        <v>18</v>
      </c>
      <c r="I52" s="38">
        <v>19711.099999999999</v>
      </c>
      <c r="J52" s="16"/>
      <c r="K52" s="16">
        <v>12336.6</v>
      </c>
      <c r="L52" s="16"/>
      <c r="M52" s="16"/>
    </row>
    <row r="53" spans="1:13" s="2" customFormat="1" ht="30.75" customHeight="1" x14ac:dyDescent="0.2">
      <c r="A53" s="57" t="s">
        <v>25</v>
      </c>
      <c r="B53" s="55" t="s">
        <v>35</v>
      </c>
      <c r="C53" s="51" t="s">
        <v>22</v>
      </c>
      <c r="D53" s="43" t="s">
        <v>21</v>
      </c>
      <c r="E53" s="43" t="s">
        <v>78</v>
      </c>
      <c r="F53" s="43" t="s">
        <v>79</v>
      </c>
      <c r="G53" s="43" t="s">
        <v>58</v>
      </c>
      <c r="H53" s="23" t="s">
        <v>8</v>
      </c>
      <c r="I53" s="38">
        <f>SUM(I54:I56)</f>
        <v>95000</v>
      </c>
      <c r="J53" s="16">
        <f t="shared" ref="J53:L53" si="25">SUM(J54:J56)</f>
        <v>27082.7</v>
      </c>
      <c r="K53" s="16">
        <f t="shared" si="25"/>
        <v>27082.7</v>
      </c>
      <c r="L53" s="16">
        <f t="shared" si="25"/>
        <v>0</v>
      </c>
      <c r="M53" s="30">
        <f>IF(I53&lt;&gt;0,K53/I53*100,1)</f>
        <v>28.508105263157894</v>
      </c>
    </row>
    <row r="54" spans="1:13" s="2" customFormat="1" ht="30" x14ac:dyDescent="0.2">
      <c r="A54" s="57"/>
      <c r="B54" s="56"/>
      <c r="C54" s="51"/>
      <c r="D54" s="43"/>
      <c r="E54" s="43"/>
      <c r="F54" s="43"/>
      <c r="G54" s="43"/>
      <c r="H54" s="15" t="s">
        <v>44</v>
      </c>
      <c r="I54" s="38">
        <v>95000</v>
      </c>
      <c r="J54" s="16">
        <v>27082.7</v>
      </c>
      <c r="K54" s="16">
        <v>27082.7</v>
      </c>
      <c r="L54" s="16">
        <f t="shared" ref="L54:L55" si="26">J54-K54</f>
        <v>0</v>
      </c>
      <c r="M54" s="16"/>
    </row>
    <row r="55" spans="1:13" s="2" customFormat="1" ht="15" x14ac:dyDescent="0.2">
      <c r="A55" s="57"/>
      <c r="B55" s="56"/>
      <c r="C55" s="51"/>
      <c r="D55" s="43"/>
      <c r="E55" s="43"/>
      <c r="F55" s="43"/>
      <c r="G55" s="43"/>
      <c r="H55" s="15" t="s">
        <v>19</v>
      </c>
      <c r="I55" s="38">
        <v>0</v>
      </c>
      <c r="J55" s="16"/>
      <c r="K55" s="16"/>
      <c r="L55" s="16">
        <f t="shared" si="26"/>
        <v>0</v>
      </c>
      <c r="M55" s="16"/>
    </row>
    <row r="56" spans="1:13" s="2" customFormat="1" ht="15" x14ac:dyDescent="0.2">
      <c r="A56" s="57"/>
      <c r="B56" s="56"/>
      <c r="C56" s="51"/>
      <c r="D56" s="43"/>
      <c r="E56" s="43"/>
      <c r="F56" s="43"/>
      <c r="G56" s="43"/>
      <c r="H56" s="15" t="s">
        <v>18</v>
      </c>
      <c r="I56" s="38">
        <v>0</v>
      </c>
      <c r="J56" s="16"/>
      <c r="K56" s="16"/>
      <c r="L56" s="16"/>
      <c r="M56" s="16"/>
    </row>
    <row r="57" spans="1:13" s="2" customFormat="1" ht="48" customHeight="1" x14ac:dyDescent="0.2">
      <c r="A57" s="57" t="s">
        <v>15</v>
      </c>
      <c r="B57" s="54" t="s">
        <v>54</v>
      </c>
      <c r="C57" s="51" t="s">
        <v>3</v>
      </c>
      <c r="D57" s="43" t="s">
        <v>14</v>
      </c>
      <c r="E57" s="43" t="s">
        <v>84</v>
      </c>
      <c r="F57" s="43" t="s">
        <v>83</v>
      </c>
      <c r="G57" s="44" t="s">
        <v>68</v>
      </c>
      <c r="H57" s="23" t="s">
        <v>8</v>
      </c>
      <c r="I57" s="38">
        <f>SUM(I58:I60)</f>
        <v>13000</v>
      </c>
      <c r="J57" s="16">
        <f t="shared" ref="J57:L57" si="27">SUM(J58:J60)</f>
        <v>10000</v>
      </c>
      <c r="K57" s="16">
        <f t="shared" si="27"/>
        <v>3623.5</v>
      </c>
      <c r="L57" s="16">
        <f t="shared" si="27"/>
        <v>6376.5</v>
      </c>
      <c r="M57" s="30">
        <f>IF(I57&lt;&gt;0,K57/I57*100,1)</f>
        <v>27.873076923076923</v>
      </c>
    </row>
    <row r="58" spans="1:13" s="2" customFormat="1" ht="30" x14ac:dyDescent="0.2">
      <c r="A58" s="57"/>
      <c r="B58" s="54"/>
      <c r="C58" s="51"/>
      <c r="D58" s="43"/>
      <c r="E58" s="43"/>
      <c r="F58" s="43"/>
      <c r="G58" s="44"/>
      <c r="H58" s="15" t="s">
        <v>44</v>
      </c>
      <c r="I58" s="38">
        <v>9478.5</v>
      </c>
      <c r="J58" s="16">
        <v>9478.5</v>
      </c>
      <c r="K58" s="16">
        <v>3434.6</v>
      </c>
      <c r="L58" s="16">
        <f t="shared" ref="L58:L59" si="28">J58-K58</f>
        <v>6043.9</v>
      </c>
      <c r="M58" s="16"/>
    </row>
    <row r="59" spans="1:13" s="2" customFormat="1" ht="15" x14ac:dyDescent="0.2">
      <c r="A59" s="57"/>
      <c r="B59" s="54"/>
      <c r="C59" s="51"/>
      <c r="D59" s="43"/>
      <c r="E59" s="43"/>
      <c r="F59" s="43"/>
      <c r="G59" s="44"/>
      <c r="H59" s="15" t="s">
        <v>19</v>
      </c>
      <c r="I59" s="39">
        <v>3521.5</v>
      </c>
      <c r="J59" s="16">
        <v>521.5</v>
      </c>
      <c r="K59" s="16">
        <v>188.9</v>
      </c>
      <c r="L59" s="16">
        <f t="shared" si="28"/>
        <v>332.6</v>
      </c>
      <c r="M59" s="16"/>
    </row>
    <row r="60" spans="1:13" s="2" customFormat="1" ht="15" x14ac:dyDescent="0.2">
      <c r="A60" s="57"/>
      <c r="B60" s="54"/>
      <c r="C60" s="51"/>
      <c r="D60" s="43"/>
      <c r="E60" s="43"/>
      <c r="F60" s="43"/>
      <c r="G60" s="44"/>
      <c r="H60" s="15" t="s">
        <v>18</v>
      </c>
      <c r="I60" s="38">
        <v>0</v>
      </c>
      <c r="J60" s="16"/>
      <c r="K60" s="16"/>
      <c r="L60" s="16"/>
      <c r="M60" s="16"/>
    </row>
    <row r="61" spans="1:13" s="2" customFormat="1" ht="33" customHeight="1" x14ac:dyDescent="0.2">
      <c r="A61" s="57" t="s">
        <v>20</v>
      </c>
      <c r="B61" s="55" t="s">
        <v>55</v>
      </c>
      <c r="C61" s="51" t="s">
        <v>16</v>
      </c>
      <c r="D61" s="43" t="s">
        <v>17</v>
      </c>
      <c r="E61" s="43" t="s">
        <v>86</v>
      </c>
      <c r="F61" s="43" t="s">
        <v>85</v>
      </c>
      <c r="G61" s="43" t="s">
        <v>59</v>
      </c>
      <c r="H61" s="23" t="s">
        <v>8</v>
      </c>
      <c r="I61" s="38">
        <f>SUM(I62:I64)</f>
        <v>3014.1</v>
      </c>
      <c r="J61" s="16">
        <f t="shared" ref="J61:L61" si="29">SUM(J62:J64)</f>
        <v>1703.8</v>
      </c>
      <c r="K61" s="42">
        <f t="shared" si="29"/>
        <v>1793.5</v>
      </c>
      <c r="L61" s="16">
        <f t="shared" si="29"/>
        <v>0</v>
      </c>
      <c r="M61" s="30">
        <f>IF(I61&lt;&gt;0,K61/I61*100,1)</f>
        <v>59.503666102650875</v>
      </c>
    </row>
    <row r="62" spans="1:13" s="2" customFormat="1" ht="30" x14ac:dyDescent="0.2">
      <c r="A62" s="57"/>
      <c r="B62" s="56"/>
      <c r="C62" s="51"/>
      <c r="D62" s="43"/>
      <c r="E62" s="43"/>
      <c r="F62" s="43"/>
      <c r="G62" s="43"/>
      <c r="H62" s="15" t="s">
        <v>44</v>
      </c>
      <c r="I62" s="38">
        <v>2748.8</v>
      </c>
      <c r="J62" s="16">
        <v>1635.6</v>
      </c>
      <c r="K62" s="42">
        <v>1635.6</v>
      </c>
      <c r="L62" s="16">
        <f t="shared" ref="L62:L63" si="30">J62-K62</f>
        <v>0</v>
      </c>
      <c r="M62" s="16"/>
    </row>
    <row r="63" spans="1:13" s="2" customFormat="1" ht="15" x14ac:dyDescent="0.2">
      <c r="A63" s="57"/>
      <c r="B63" s="56"/>
      <c r="C63" s="51"/>
      <c r="D63" s="43"/>
      <c r="E63" s="43"/>
      <c r="F63" s="43"/>
      <c r="G63" s="43"/>
      <c r="H63" s="15" t="s">
        <v>19</v>
      </c>
      <c r="I63" s="38">
        <v>114.6</v>
      </c>
      <c r="J63" s="16">
        <v>68.2</v>
      </c>
      <c r="K63" s="42">
        <v>68.2</v>
      </c>
      <c r="L63" s="16">
        <f t="shared" si="30"/>
        <v>0</v>
      </c>
      <c r="M63" s="16"/>
    </row>
    <row r="64" spans="1:13" s="2" customFormat="1" ht="15" x14ac:dyDescent="0.2">
      <c r="A64" s="57"/>
      <c r="B64" s="56"/>
      <c r="C64" s="51"/>
      <c r="D64" s="43"/>
      <c r="E64" s="43"/>
      <c r="F64" s="43"/>
      <c r="G64" s="43"/>
      <c r="H64" s="15" t="s">
        <v>18</v>
      </c>
      <c r="I64" s="38">
        <v>150.69999999999999</v>
      </c>
      <c r="J64" s="16"/>
      <c r="K64" s="42">
        <v>89.7</v>
      </c>
      <c r="L64" s="16"/>
      <c r="M64" s="16"/>
    </row>
  </sheetData>
  <autoFilter ref="A8:M64"/>
  <mergeCells count="96">
    <mergeCell ref="A13:A16"/>
    <mergeCell ref="B13:B16"/>
    <mergeCell ref="A17:A20"/>
    <mergeCell ref="B17:B20"/>
    <mergeCell ref="C17:C20"/>
    <mergeCell ref="D17:D20"/>
    <mergeCell ref="A6:A7"/>
    <mergeCell ref="B6:B7"/>
    <mergeCell ref="H6:H7"/>
    <mergeCell ref="F13:F16"/>
    <mergeCell ref="G13:G16"/>
    <mergeCell ref="F17:F20"/>
    <mergeCell ref="G17:G20"/>
    <mergeCell ref="E6:G6"/>
    <mergeCell ref="D6:D7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F21:F24"/>
    <mergeCell ref="G21:G24"/>
    <mergeCell ref="E33:E36"/>
    <mergeCell ref="E37:E40"/>
    <mergeCell ref="G53:G56"/>
    <mergeCell ref="F25:F28"/>
    <mergeCell ref="G25:G28"/>
    <mergeCell ref="F29:F32"/>
    <mergeCell ref="G29:G32"/>
    <mergeCell ref="F33:F36"/>
    <mergeCell ref="G33:G36"/>
    <mergeCell ref="F37:F40"/>
    <mergeCell ref="G37:G40"/>
    <mergeCell ref="F41:F44"/>
    <mergeCell ref="G41:G44"/>
    <mergeCell ref="F45:F48"/>
    <mergeCell ref="E57:E60"/>
    <mergeCell ref="E45:E48"/>
    <mergeCell ref="E49:E52"/>
    <mergeCell ref="E53:E56"/>
    <mergeCell ref="F49:F52"/>
    <mergeCell ref="F53:F56"/>
    <mergeCell ref="F57:F60"/>
    <mergeCell ref="E61:E64"/>
    <mergeCell ref="G57:G60"/>
    <mergeCell ref="G49:G52"/>
    <mergeCell ref="A1:M1"/>
    <mergeCell ref="A2:M2"/>
    <mergeCell ref="A3:M3"/>
    <mergeCell ref="A4:M4"/>
    <mergeCell ref="F61:F64"/>
    <mergeCell ref="G61:G64"/>
    <mergeCell ref="E13:E16"/>
    <mergeCell ref="E17:E20"/>
    <mergeCell ref="E21:E24"/>
    <mergeCell ref="E25:E28"/>
    <mergeCell ref="E29:E32"/>
    <mergeCell ref="E41:E44"/>
    <mergeCell ref="G45:G48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2023-03-28T11:16:58Z</cp:lastPrinted>
  <dcterms:created xsi:type="dcterms:W3CDTF">2015-03-23T08:37:51Z</dcterms:created>
  <dcterms:modified xsi:type="dcterms:W3CDTF">2023-07-04T14:06:37Z</dcterms:modified>
</cp:coreProperties>
</file>