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11.2016" sheetId="1" r:id="rId1"/>
  </sheets>
  <definedNames>
    <definedName name="_xlnm._FilterDatabase" localSheetId="0" hidden="1">'на 01.11.2016'!$A$10:$M$143</definedName>
    <definedName name="_xlnm.Print_Titles" localSheetId="0">'на 01.11.2016'!$10:$10</definedName>
  </definedNames>
  <calcPr fullCalcOnLoad="1"/>
</workbook>
</file>

<file path=xl/sharedStrings.xml><?xml version="1.0" encoding="utf-8"?>
<sst xmlns="http://schemas.openxmlformats.org/spreadsheetml/2006/main" count="303" uniqueCount="190">
  <si>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</si>
  <si>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</si>
  <si>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</si>
  <si>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</si>
  <si>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</si>
  <si>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</si>
  <si>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</si>
  <si>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</si>
  <si>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</si>
  <si>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</si>
  <si>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</si>
  <si>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</si>
  <si>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</si>
  <si>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</si>
  <si>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</si>
  <si>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</si>
  <si>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</si>
  <si>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</si>
  <si>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</si>
  <si>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</si>
  <si>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</si>
  <si>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</si>
  <si>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</si>
  <si>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</si>
  <si>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</si>
  <si>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</si>
  <si>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</si>
  <si>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</si>
  <si>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</si>
  <si>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</si>
  <si>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</si>
  <si>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</si>
  <si>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</si>
  <si>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</si>
  <si>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</si>
  <si>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</si>
  <si>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 xml:space="preserve">администрации муниципального образования </t>
  </si>
  <si>
    <t>город-курорт Анапа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</si>
  <si>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</si>
  <si>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</si>
  <si>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</si>
  <si>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</si>
  <si>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</si>
  <si>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</si>
  <si>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</si>
  <si>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</si>
  <si>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</si>
  <si>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</si>
  <si>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</si>
  <si>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</si>
  <si>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</si>
  <si>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</si>
  <si>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</si>
  <si>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</si>
  <si>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</si>
  <si>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</si>
  <si>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</si>
  <si>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</si>
  <si>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</si>
  <si>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</si>
  <si>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</si>
  <si>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</si>
  <si>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</si>
  <si>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</si>
  <si>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</si>
  <si>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</si>
  <si>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</si>
  <si>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</si>
  <si>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</si>
  <si>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</si>
  <si>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</si>
  <si>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</si>
  <si>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</si>
  <si>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</si>
  <si>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</si>
  <si>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</si>
  <si>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</si>
  <si>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</si>
  <si>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</si>
  <si>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</si>
  <si>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</si>
  <si>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</si>
  <si>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</si>
  <si>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</si>
  <si>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</si>
  <si>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</si>
  <si>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</si>
  <si>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</si>
  <si>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</si>
  <si>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</si>
  <si>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</si>
  <si>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</si>
  <si>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</si>
  <si>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</si>
  <si>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</si>
  <si>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</si>
  <si>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</si>
  <si>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</si>
  <si>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</si>
  <si>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</si>
  <si>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</si>
  <si>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</si>
  <si>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</si>
  <si>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</si>
  <si>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</si>
  <si>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</si>
  <si>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</si>
  <si>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</si>
  <si>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</si>
  <si>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</si>
  <si>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</si>
  <si>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</si>
  <si>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</si>
  <si>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</si>
  <si>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</si>
  <si>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</si>
  <si>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</si>
  <si>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</si>
  <si>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</si>
  <si>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</si>
  <si>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</si>
  <si>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</si>
  <si>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</si>
  <si>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</si>
  <si>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</si>
  <si>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</si>
  <si>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</si>
  <si>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</si>
  <si>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</si>
  <si>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</si>
  <si>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</si>
  <si>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</si>
  <si>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</si>
  <si>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</si>
  <si>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</si>
  <si>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</si>
  <si>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</si>
  <si>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</si>
  <si>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</si>
  <si>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</si>
  <si>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</si>
  <si>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</si>
  <si>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</si>
  <si>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</si>
  <si>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</si>
  <si>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</si>
  <si>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</si>
  <si>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</si>
  <si>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</si>
  <si>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</si>
  <si>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</si>
  <si>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</si>
  <si>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</si>
  <si>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</si>
  <si>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</si>
  <si>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</si>
  <si>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</si>
  <si>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</si>
  <si>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</si>
  <si>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</si>
  <si>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</si>
  <si>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</si>
  <si>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</si>
  <si>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</si>
  <si>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</si>
  <si>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</si>
  <si>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</si>
  <si>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</si>
  <si>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</si>
  <si>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</si>
  <si>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</si>
  <si>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</si>
  <si>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</si>
  <si>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</si>
  <si>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</si>
  <si>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</si>
  <si>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</si>
  <si>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</si>
  <si>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</si>
  <si>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</si>
  <si>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</si>
  <si>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</si>
  <si>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</si>
  <si>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</si>
  <si>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</si>
  <si>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по состоянию на 1 ноября 2016 года</t>
  </si>
  <si>
    <t>Исполнено на 01.11.2016,                                                       тыс. рублей</t>
  </si>
  <si>
    <t>Начальник финансового управления</t>
  </si>
  <si>
    <t>И.В. Белошистый</t>
  </si>
  <si>
    <t>Утверждено решением о бюджете на 2016 год,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</si>
</sst>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49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67" fontId="4" fillId="0" borderId="14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>
      <alignment vertical="top"/>
      <protection/>
    </xf>
    <xf numFmtId="49" fontId="4" fillId="0" borderId="12" xfId="52" applyNumberFormat="1" applyFont="1" applyBorder="1" applyAlignment="1">
      <alignment vertical="top"/>
      <protection/>
    </xf>
    <xf numFmtId="0" fontId="4" fillId="0" borderId="17" xfId="52" applyFont="1" applyBorder="1" applyAlignment="1" applyProtection="1">
      <alignment vertical="top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Font="1" applyAlignment="1">
      <alignment horizontal="right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8"/>
  <sheetViews>
    <sheetView showGridLines="0" tabSelected="1" zoomScalePageLayoutView="0" workbookViewId="0" topLeftCell="A1">
      <pane xSplit="4" ySplit="11" topLeftCell="E8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86" sqref="K86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2" customFormat="1" ht="19.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2" customFormat="1" ht="19.5" customHeight="1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2" customFormat="1" ht="20.25" customHeight="1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12" customFormat="1" ht="19.5" customHeight="1">
      <c r="A4" s="78" t="s">
        <v>185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95" t="s">
        <v>16</v>
      </c>
      <c r="B7" s="95" t="s">
        <v>17</v>
      </c>
      <c r="C7" s="100" t="s">
        <v>48</v>
      </c>
      <c r="D7" s="100" t="s">
        <v>15</v>
      </c>
      <c r="E7" s="80" t="s">
        <v>189</v>
      </c>
      <c r="F7" s="86"/>
      <c r="G7" s="81"/>
      <c r="H7" s="80" t="s">
        <v>186</v>
      </c>
      <c r="I7" s="86"/>
      <c r="J7" s="81"/>
      <c r="K7" s="97" t="s">
        <v>34</v>
      </c>
      <c r="L7" s="98"/>
      <c r="M7" s="99"/>
    </row>
    <row r="8" spans="1:13" ht="30.75" customHeight="1">
      <c r="A8" s="95"/>
      <c r="B8" s="95"/>
      <c r="C8" s="100"/>
      <c r="D8" s="100"/>
      <c r="E8" s="82" t="s">
        <v>166</v>
      </c>
      <c r="F8" s="80" t="s">
        <v>167</v>
      </c>
      <c r="G8" s="81"/>
      <c r="H8" s="82" t="s">
        <v>166</v>
      </c>
      <c r="I8" s="80" t="s">
        <v>167</v>
      </c>
      <c r="J8" s="81"/>
      <c r="K8" s="82" t="s">
        <v>166</v>
      </c>
      <c r="L8" s="80" t="s">
        <v>167</v>
      </c>
      <c r="M8" s="81"/>
    </row>
    <row r="9" spans="1:13" ht="30" customHeight="1">
      <c r="A9" s="95"/>
      <c r="B9" s="95"/>
      <c r="C9" s="100"/>
      <c r="D9" s="100"/>
      <c r="E9" s="83"/>
      <c r="F9" s="15" t="s">
        <v>168</v>
      </c>
      <c r="G9" s="15" t="s">
        <v>169</v>
      </c>
      <c r="H9" s="83"/>
      <c r="I9" s="15" t="s">
        <v>168</v>
      </c>
      <c r="J9" s="15" t="s">
        <v>169</v>
      </c>
      <c r="K9" s="83"/>
      <c r="L9" s="15" t="s">
        <v>168</v>
      </c>
      <c r="M9" s="15" t="s">
        <v>169</v>
      </c>
    </row>
    <row r="10" spans="1:13" s="6" customFormat="1" ht="14.25" customHeight="1">
      <c r="A10" s="34">
        <v>1</v>
      </c>
      <c r="B10" s="35">
        <v>2</v>
      </c>
      <c r="C10" s="32">
        <v>3</v>
      </c>
      <c r="D10" s="32">
        <v>4</v>
      </c>
      <c r="E10" s="30">
        <v>5</v>
      </c>
      <c r="F10" s="30">
        <v>6</v>
      </c>
      <c r="G10" s="30">
        <v>7</v>
      </c>
      <c r="H10" s="30">
        <v>8</v>
      </c>
      <c r="I10" s="32">
        <v>9</v>
      </c>
      <c r="J10" s="30">
        <v>10</v>
      </c>
      <c r="K10" s="30">
        <v>11</v>
      </c>
      <c r="L10" s="30">
        <v>12</v>
      </c>
      <c r="M10" s="31">
        <v>13</v>
      </c>
    </row>
    <row r="11" spans="1:13" ht="16.5" customHeight="1">
      <c r="A11" s="96" t="s">
        <v>35</v>
      </c>
      <c r="B11" s="96"/>
      <c r="C11" s="96"/>
      <c r="D11" s="96"/>
      <c r="E11" s="36">
        <f aca="true" t="shared" si="0" ref="E11:J11">E13+E19+E27+E29+E35+E48+E57+E63+E67+E77+E87+E89+E91+E98+E112+E118+E120+E125+E134+E138+E140</f>
        <v>3849431.400000001</v>
      </c>
      <c r="F11" s="36">
        <f t="shared" si="0"/>
        <v>1974388.2</v>
      </c>
      <c r="G11" s="36">
        <f t="shared" si="0"/>
        <v>1875043.1999999997</v>
      </c>
      <c r="H11" s="36">
        <f t="shared" si="0"/>
        <v>2875916.3</v>
      </c>
      <c r="I11" s="36">
        <f t="shared" si="0"/>
        <v>1519518</v>
      </c>
      <c r="J11" s="36">
        <f t="shared" si="0"/>
        <v>1356398.2999999996</v>
      </c>
      <c r="K11" s="36">
        <f aca="true" t="shared" si="1" ref="K11:M13">H11/E11*100</f>
        <v>74.71015849249838</v>
      </c>
      <c r="L11" s="36">
        <f t="shared" si="1"/>
        <v>76.9614607704807</v>
      </c>
      <c r="M11" s="37">
        <f t="shared" si="1"/>
        <v>72.33957596283646</v>
      </c>
    </row>
    <row r="12" spans="1:13" ht="16.5" customHeight="1">
      <c r="A12" s="84" t="s">
        <v>170</v>
      </c>
      <c r="B12" s="84"/>
      <c r="C12" s="84"/>
      <c r="D12" s="84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45.75" customHeight="1">
      <c r="A13" s="9">
        <v>1</v>
      </c>
      <c r="B13" s="38" t="s">
        <v>18</v>
      </c>
      <c r="C13" s="79" t="s">
        <v>153</v>
      </c>
      <c r="D13" s="79"/>
      <c r="E13" s="14">
        <f aca="true" t="shared" si="2" ref="E13:J13">E14+E17+E18</f>
        <v>2135729.4000000004</v>
      </c>
      <c r="F13" s="14">
        <f t="shared" si="2"/>
        <v>1380874.9</v>
      </c>
      <c r="G13" s="14">
        <f t="shared" si="2"/>
        <v>754854.5</v>
      </c>
      <c r="H13" s="14">
        <f t="shared" si="2"/>
        <v>1582441.2999999998</v>
      </c>
      <c r="I13" s="14">
        <f t="shared" si="2"/>
        <v>1052496.5999999999</v>
      </c>
      <c r="J13" s="14">
        <f t="shared" si="2"/>
        <v>529944.7</v>
      </c>
      <c r="K13" s="13">
        <f t="shared" si="1"/>
        <v>74.09371711603538</v>
      </c>
      <c r="L13" s="13">
        <f t="shared" si="1"/>
        <v>76.21954747674825</v>
      </c>
      <c r="M13" s="33">
        <f t="shared" si="1"/>
        <v>70.20488054320401</v>
      </c>
    </row>
    <row r="14" spans="1:13" ht="16.5" customHeight="1">
      <c r="A14" s="40" t="s">
        <v>49</v>
      </c>
      <c r="B14" s="52"/>
      <c r="C14" s="85" t="s">
        <v>47</v>
      </c>
      <c r="D14" s="4" t="s">
        <v>19</v>
      </c>
      <c r="E14" s="14">
        <f aca="true" t="shared" si="3" ref="E14:J14">SUM(E15:E16)</f>
        <v>2117016.1</v>
      </c>
      <c r="F14" s="14">
        <f t="shared" si="3"/>
        <v>1379712.5</v>
      </c>
      <c r="G14" s="14">
        <f t="shared" si="3"/>
        <v>737303.6</v>
      </c>
      <c r="H14" s="14">
        <f t="shared" si="3"/>
        <v>1571522.4</v>
      </c>
      <c r="I14" s="14">
        <f t="shared" si="3"/>
        <v>1051334.2</v>
      </c>
      <c r="J14" s="14">
        <f t="shared" si="3"/>
        <v>520188.2</v>
      </c>
      <c r="K14" s="13">
        <f>H14/E14*100</f>
        <v>74.23289789813123</v>
      </c>
      <c r="L14" s="13">
        <f>I14/F14*100</f>
        <v>76.1995125796135</v>
      </c>
      <c r="M14" s="33">
        <f>J14/G14*100</f>
        <v>70.55278178487126</v>
      </c>
    </row>
    <row r="15" spans="1:13" ht="31.5" customHeight="1">
      <c r="A15" s="54"/>
      <c r="B15" s="53"/>
      <c r="C15" s="85"/>
      <c r="D15" s="5" t="s">
        <v>0</v>
      </c>
      <c r="E15" s="14">
        <f>F15+G15</f>
        <v>5000</v>
      </c>
      <c r="F15" s="14">
        <v>0</v>
      </c>
      <c r="G15" s="14">
        <v>5000</v>
      </c>
      <c r="H15" s="14">
        <f>I15+J15</f>
        <v>1176</v>
      </c>
      <c r="I15" s="14">
        <v>0</v>
      </c>
      <c r="J15" s="13">
        <v>1176</v>
      </c>
      <c r="K15" s="13">
        <f aca="true" t="shared" si="4" ref="K15:K46">H15/E15*100</f>
        <v>23.52</v>
      </c>
      <c r="L15" s="13">
        <v>0</v>
      </c>
      <c r="M15" s="33">
        <f aca="true" t="shared" si="5" ref="M15:M50">J15/G15*100</f>
        <v>23.52</v>
      </c>
    </row>
    <row r="16" spans="1:13" ht="16.5" customHeight="1">
      <c r="A16" s="54"/>
      <c r="B16" s="53"/>
      <c r="C16" s="85"/>
      <c r="D16" s="5" t="s">
        <v>2</v>
      </c>
      <c r="E16" s="14">
        <f>F16+G16</f>
        <v>2112016.1</v>
      </c>
      <c r="F16" s="14">
        <v>1379712.5</v>
      </c>
      <c r="G16" s="14">
        <v>732303.6</v>
      </c>
      <c r="H16" s="14">
        <f>I16+J16</f>
        <v>1570346.4</v>
      </c>
      <c r="I16" s="14">
        <v>1051334.2</v>
      </c>
      <c r="J16" s="13">
        <v>519012.2</v>
      </c>
      <c r="K16" s="13">
        <f t="shared" si="4"/>
        <v>74.35295592680376</v>
      </c>
      <c r="L16" s="13">
        <f>I16/F16*100</f>
        <v>76.1995125796135</v>
      </c>
      <c r="M16" s="33">
        <f t="shared" si="5"/>
        <v>70.87391076597193</v>
      </c>
    </row>
    <row r="17" spans="1:13" ht="31.5">
      <c r="A17" s="24" t="s">
        <v>51</v>
      </c>
      <c r="B17" s="23"/>
      <c r="C17" s="22" t="s">
        <v>50</v>
      </c>
      <c r="D17" s="5" t="s">
        <v>2</v>
      </c>
      <c r="E17" s="14">
        <f>F17+G17</f>
        <v>9238.7</v>
      </c>
      <c r="F17" s="14">
        <v>1162.4</v>
      </c>
      <c r="G17" s="14">
        <v>8076.3</v>
      </c>
      <c r="H17" s="14">
        <f>I17+J17</f>
        <v>4606.4</v>
      </c>
      <c r="I17" s="14">
        <v>1162.4</v>
      </c>
      <c r="J17" s="13">
        <v>3444</v>
      </c>
      <c r="K17" s="13">
        <f t="shared" si="4"/>
        <v>49.85982876378711</v>
      </c>
      <c r="L17" s="13">
        <f>I17/F17*100</f>
        <v>100</v>
      </c>
      <c r="M17" s="33">
        <f t="shared" si="5"/>
        <v>42.64328962519966</v>
      </c>
    </row>
    <row r="18" spans="1:13" ht="15.75" customHeight="1">
      <c r="A18" s="24" t="s">
        <v>52</v>
      </c>
      <c r="B18" s="23"/>
      <c r="C18" s="22" t="s">
        <v>53</v>
      </c>
      <c r="D18" s="5" t="s">
        <v>2</v>
      </c>
      <c r="E18" s="14">
        <f>F18+G18</f>
        <v>9474.6</v>
      </c>
      <c r="F18" s="14">
        <v>0</v>
      </c>
      <c r="G18" s="14">
        <v>9474.6</v>
      </c>
      <c r="H18" s="14">
        <f>I18+J18</f>
        <v>6312.5</v>
      </c>
      <c r="I18" s="14">
        <v>0</v>
      </c>
      <c r="J18" s="13">
        <v>6312.5</v>
      </c>
      <c r="K18" s="13">
        <f t="shared" si="4"/>
        <v>66.6255039790598</v>
      </c>
      <c r="L18" s="13">
        <v>0</v>
      </c>
      <c r="M18" s="33">
        <f t="shared" si="5"/>
        <v>66.6255039790598</v>
      </c>
    </row>
    <row r="19" spans="1:13" ht="15.75" customHeight="1">
      <c r="A19" s="47">
        <v>2</v>
      </c>
      <c r="B19" s="56">
        <v>2</v>
      </c>
      <c r="C19" s="85" t="s">
        <v>171</v>
      </c>
      <c r="D19" s="79"/>
      <c r="E19" s="14">
        <f aca="true" t="shared" si="6" ref="E19:J19">E20+E21+E22+E23+E24+E25+E26</f>
        <v>136522.6</v>
      </c>
      <c r="F19" s="14">
        <f t="shared" si="6"/>
        <v>120993.6</v>
      </c>
      <c r="G19" s="14">
        <f t="shared" si="6"/>
        <v>15529</v>
      </c>
      <c r="H19" s="14">
        <f t="shared" si="6"/>
        <v>117326.90000000001</v>
      </c>
      <c r="I19" s="14">
        <f t="shared" si="6"/>
        <v>107426.6</v>
      </c>
      <c r="J19" s="14">
        <f t="shared" si="6"/>
        <v>9900.3</v>
      </c>
      <c r="K19" s="13">
        <f t="shared" si="4"/>
        <v>85.93954407548641</v>
      </c>
      <c r="L19" s="13">
        <f>I19/F19*100</f>
        <v>88.78701022202827</v>
      </c>
      <c r="M19" s="33">
        <f t="shared" si="5"/>
        <v>63.75362225513555</v>
      </c>
    </row>
    <row r="20" spans="1:13" ht="30.75" customHeight="1">
      <c r="A20" s="54"/>
      <c r="B20" s="72"/>
      <c r="C20" s="66" t="s">
        <v>53</v>
      </c>
      <c r="D20" s="64" t="s">
        <v>165</v>
      </c>
      <c r="E20" s="14">
        <f aca="true" t="shared" si="7" ref="E20:E26">F20+G20</f>
        <v>20</v>
      </c>
      <c r="F20" s="14">
        <v>0</v>
      </c>
      <c r="G20" s="14">
        <v>20</v>
      </c>
      <c r="H20" s="14">
        <f aca="true" t="shared" si="8" ref="H20:H26">I20+J20</f>
        <v>19.5</v>
      </c>
      <c r="I20" s="14">
        <v>0</v>
      </c>
      <c r="J20" s="13">
        <v>19.5</v>
      </c>
      <c r="K20" s="13">
        <f t="shared" si="4"/>
        <v>97.5</v>
      </c>
      <c r="L20" s="13">
        <v>0</v>
      </c>
      <c r="M20" s="33">
        <f t="shared" si="5"/>
        <v>97.5</v>
      </c>
    </row>
    <row r="21" spans="1:13" ht="16.5" customHeight="1">
      <c r="A21" s="54"/>
      <c r="B21" s="72"/>
      <c r="C21" s="67"/>
      <c r="D21" s="64" t="s">
        <v>2</v>
      </c>
      <c r="E21" s="14">
        <f t="shared" si="7"/>
        <v>14014.1</v>
      </c>
      <c r="F21" s="14">
        <v>5391</v>
      </c>
      <c r="G21" s="14">
        <v>8623.1</v>
      </c>
      <c r="H21" s="14">
        <f t="shared" si="8"/>
        <v>8700.5</v>
      </c>
      <c r="I21" s="14">
        <v>4681</v>
      </c>
      <c r="J21" s="13">
        <v>4019.5</v>
      </c>
      <c r="K21" s="13">
        <f t="shared" si="4"/>
        <v>62.08390121377755</v>
      </c>
      <c r="L21" s="13">
        <f>I21/F21*100</f>
        <v>86.82990168799851</v>
      </c>
      <c r="M21" s="33">
        <f t="shared" si="5"/>
        <v>46.6131669585184</v>
      </c>
    </row>
    <row r="22" spans="1:13" ht="15.75">
      <c r="A22" s="54"/>
      <c r="B22" s="72"/>
      <c r="C22" s="67"/>
      <c r="D22" s="64" t="s">
        <v>3</v>
      </c>
      <c r="E22" s="14">
        <f t="shared" si="7"/>
        <v>1000</v>
      </c>
      <c r="F22" s="14">
        <v>0</v>
      </c>
      <c r="G22" s="14">
        <v>1000</v>
      </c>
      <c r="H22" s="14">
        <f t="shared" si="8"/>
        <v>876.2</v>
      </c>
      <c r="I22" s="14">
        <v>0</v>
      </c>
      <c r="J22" s="13">
        <v>876.2</v>
      </c>
      <c r="K22" s="13">
        <f t="shared" si="4"/>
        <v>87.62</v>
      </c>
      <c r="L22" s="13">
        <v>0</v>
      </c>
      <c r="M22" s="33">
        <f t="shared" si="5"/>
        <v>87.62</v>
      </c>
    </row>
    <row r="23" spans="1:13" ht="31.5">
      <c r="A23" s="54"/>
      <c r="B23" s="72"/>
      <c r="C23" s="67"/>
      <c r="D23" s="64" t="s">
        <v>4</v>
      </c>
      <c r="E23" s="14">
        <f t="shared" si="7"/>
        <v>1970</v>
      </c>
      <c r="F23" s="14">
        <v>0</v>
      </c>
      <c r="G23" s="14">
        <v>1970</v>
      </c>
      <c r="H23" s="14">
        <f t="shared" si="8"/>
        <v>1970</v>
      </c>
      <c r="I23" s="14">
        <v>0</v>
      </c>
      <c r="J23" s="13">
        <v>1970</v>
      </c>
      <c r="K23" s="13">
        <f t="shared" si="4"/>
        <v>100</v>
      </c>
      <c r="L23" s="13">
        <v>0</v>
      </c>
      <c r="M23" s="33">
        <f t="shared" si="5"/>
        <v>100</v>
      </c>
    </row>
    <row r="24" spans="1:13" ht="31.5" customHeight="1">
      <c r="A24" s="54"/>
      <c r="B24" s="72"/>
      <c r="C24" s="67"/>
      <c r="D24" s="64" t="s">
        <v>1</v>
      </c>
      <c r="E24" s="14">
        <f t="shared" si="7"/>
        <v>155</v>
      </c>
      <c r="F24" s="14">
        <v>0</v>
      </c>
      <c r="G24" s="14">
        <v>155</v>
      </c>
      <c r="H24" s="14">
        <f t="shared" si="8"/>
        <v>127.4</v>
      </c>
      <c r="I24" s="14">
        <v>0</v>
      </c>
      <c r="J24" s="13">
        <v>127.4</v>
      </c>
      <c r="K24" s="13">
        <f t="shared" si="4"/>
        <v>82.19354838709678</v>
      </c>
      <c r="L24" s="13">
        <v>0</v>
      </c>
      <c r="M24" s="33">
        <f t="shared" si="5"/>
        <v>82.19354838709678</v>
      </c>
    </row>
    <row r="25" spans="1:13" ht="30.75" customHeight="1">
      <c r="A25" s="54"/>
      <c r="B25" s="72"/>
      <c r="C25" s="67"/>
      <c r="D25" s="64" t="s">
        <v>5</v>
      </c>
      <c r="E25" s="14">
        <f t="shared" si="7"/>
        <v>116475.6</v>
      </c>
      <c r="F25" s="14">
        <v>115602.6</v>
      </c>
      <c r="G25" s="14">
        <v>873</v>
      </c>
      <c r="H25" s="14">
        <f t="shared" si="8"/>
        <v>102745.6</v>
      </c>
      <c r="I25" s="14">
        <v>102745.6</v>
      </c>
      <c r="J25" s="13">
        <v>0</v>
      </c>
      <c r="K25" s="13">
        <f t="shared" si="4"/>
        <v>88.21212339751845</v>
      </c>
      <c r="L25" s="13">
        <f>I25/F25*100</f>
        <v>88.87827782420119</v>
      </c>
      <c r="M25" s="33">
        <f t="shared" si="5"/>
        <v>0</v>
      </c>
    </row>
    <row r="26" spans="1:13" ht="30.75" customHeight="1">
      <c r="A26" s="54"/>
      <c r="B26" s="72"/>
      <c r="C26" s="68"/>
      <c r="D26" s="64" t="s">
        <v>6</v>
      </c>
      <c r="E26" s="14">
        <f t="shared" si="7"/>
        <v>2887.9</v>
      </c>
      <c r="F26" s="14">
        <v>0</v>
      </c>
      <c r="G26" s="14">
        <v>2887.9</v>
      </c>
      <c r="H26" s="14">
        <f t="shared" si="8"/>
        <v>2887.7</v>
      </c>
      <c r="I26" s="14">
        <v>0</v>
      </c>
      <c r="J26" s="13">
        <v>2887.7</v>
      </c>
      <c r="K26" s="13">
        <f t="shared" si="4"/>
        <v>99.99307455244293</v>
      </c>
      <c r="L26" s="13">
        <v>0</v>
      </c>
      <c r="M26" s="33">
        <f t="shared" si="5"/>
        <v>99.99307455244293</v>
      </c>
    </row>
    <row r="27" spans="1:13" ht="30.75" customHeight="1">
      <c r="A27" s="47">
        <v>3</v>
      </c>
      <c r="B27" s="41" t="s">
        <v>20</v>
      </c>
      <c r="C27" s="85" t="s">
        <v>172</v>
      </c>
      <c r="D27" s="79"/>
      <c r="E27" s="14">
        <f aca="true" t="shared" si="9" ref="E27:J27">E28</f>
        <v>35792.7</v>
      </c>
      <c r="F27" s="14">
        <f t="shared" si="9"/>
        <v>0</v>
      </c>
      <c r="G27" s="14">
        <f t="shared" si="9"/>
        <v>35792.7</v>
      </c>
      <c r="H27" s="14">
        <f t="shared" si="9"/>
        <v>27395.6</v>
      </c>
      <c r="I27" s="14">
        <f t="shared" si="9"/>
        <v>0</v>
      </c>
      <c r="J27" s="14">
        <f t="shared" si="9"/>
        <v>27395.6</v>
      </c>
      <c r="K27" s="13">
        <f t="shared" si="4"/>
        <v>76.5396295892738</v>
      </c>
      <c r="L27" s="13">
        <v>0</v>
      </c>
      <c r="M27" s="33">
        <f t="shared" si="5"/>
        <v>76.5396295892738</v>
      </c>
    </row>
    <row r="28" spans="1:13" ht="31.5" customHeight="1">
      <c r="A28" s="57"/>
      <c r="B28" s="43"/>
      <c r="C28" s="46" t="s">
        <v>53</v>
      </c>
      <c r="D28" s="5" t="s">
        <v>7</v>
      </c>
      <c r="E28" s="14">
        <f>F28+G28</f>
        <v>35792.7</v>
      </c>
      <c r="F28" s="14">
        <v>0</v>
      </c>
      <c r="G28" s="14">
        <v>35792.7</v>
      </c>
      <c r="H28" s="14">
        <f>I28+J28</f>
        <v>27395.6</v>
      </c>
      <c r="I28" s="14">
        <v>0</v>
      </c>
      <c r="J28" s="13">
        <v>27395.6</v>
      </c>
      <c r="K28" s="13">
        <f t="shared" si="4"/>
        <v>76.5396295892738</v>
      </c>
      <c r="L28" s="13">
        <v>0</v>
      </c>
      <c r="M28" s="33">
        <f t="shared" si="5"/>
        <v>76.5396295892738</v>
      </c>
    </row>
    <row r="29" spans="1:13" ht="30" customHeight="1">
      <c r="A29" s="9">
        <v>4</v>
      </c>
      <c r="B29" s="8" t="s">
        <v>21</v>
      </c>
      <c r="C29" s="79" t="s">
        <v>154</v>
      </c>
      <c r="D29" s="79"/>
      <c r="E29" s="14">
        <f aca="true" t="shared" si="10" ref="E29:J29">E30+E31+E32+E33+E34</f>
        <v>399260.1</v>
      </c>
      <c r="F29" s="14">
        <f t="shared" si="10"/>
        <v>52869.5</v>
      </c>
      <c r="G29" s="14">
        <f t="shared" si="10"/>
        <v>346390.6</v>
      </c>
      <c r="H29" s="14">
        <f t="shared" si="10"/>
        <v>311290</v>
      </c>
      <c r="I29" s="14">
        <f t="shared" si="10"/>
        <v>43248.3</v>
      </c>
      <c r="J29" s="14">
        <f t="shared" si="10"/>
        <v>268041.69999999995</v>
      </c>
      <c r="K29" s="13">
        <f t="shared" si="4"/>
        <v>77.96671893835622</v>
      </c>
      <c r="L29" s="13">
        <f>I29/F29*100</f>
        <v>81.801984130737</v>
      </c>
      <c r="M29" s="33">
        <f t="shared" si="5"/>
        <v>77.38134348911315</v>
      </c>
    </row>
    <row r="30" spans="1:13" ht="16.5" customHeight="1">
      <c r="A30" s="24" t="s">
        <v>54</v>
      </c>
      <c r="B30" s="8"/>
      <c r="C30" s="39" t="s">
        <v>55</v>
      </c>
      <c r="D30" s="5" t="s">
        <v>8</v>
      </c>
      <c r="E30" s="14">
        <f>F30+G30</f>
        <v>35405.7</v>
      </c>
      <c r="F30" s="14">
        <v>837</v>
      </c>
      <c r="G30" s="14">
        <v>34568.7</v>
      </c>
      <c r="H30" s="14">
        <f>I30+J30</f>
        <v>29627.6</v>
      </c>
      <c r="I30" s="14">
        <v>390</v>
      </c>
      <c r="J30" s="13">
        <v>29237.6</v>
      </c>
      <c r="K30" s="13">
        <f t="shared" si="4"/>
        <v>83.68031136229477</v>
      </c>
      <c r="L30" s="13">
        <f>I30/F30*100</f>
        <v>46.59498207885305</v>
      </c>
      <c r="M30" s="33">
        <f t="shared" si="5"/>
        <v>84.57824563839543</v>
      </c>
    </row>
    <row r="31" spans="1:13" ht="47.25" customHeight="1">
      <c r="A31" s="24" t="s">
        <v>56</v>
      </c>
      <c r="B31" s="8"/>
      <c r="C31" s="39" t="s">
        <v>57</v>
      </c>
      <c r="D31" s="5" t="s">
        <v>8</v>
      </c>
      <c r="E31" s="14">
        <f>F31+G31</f>
        <v>13409</v>
      </c>
      <c r="F31" s="14">
        <v>665</v>
      </c>
      <c r="G31" s="14">
        <v>12744</v>
      </c>
      <c r="H31" s="14">
        <f>I31+J31</f>
        <v>10207.8</v>
      </c>
      <c r="I31" s="14">
        <v>665</v>
      </c>
      <c r="J31" s="13">
        <v>9542.8</v>
      </c>
      <c r="K31" s="13">
        <f t="shared" si="4"/>
        <v>76.12648221343873</v>
      </c>
      <c r="L31" s="13">
        <f>I31/F31*100</f>
        <v>100</v>
      </c>
      <c r="M31" s="33">
        <f t="shared" si="5"/>
        <v>74.88072818581293</v>
      </c>
    </row>
    <row r="32" spans="1:13" ht="32.25" customHeight="1">
      <c r="A32" s="24" t="s">
        <v>58</v>
      </c>
      <c r="B32" s="8"/>
      <c r="C32" s="39" t="s">
        <v>60</v>
      </c>
      <c r="D32" s="5" t="s">
        <v>8</v>
      </c>
      <c r="E32" s="14">
        <f>F32+G32</f>
        <v>38146</v>
      </c>
      <c r="F32" s="14">
        <v>0</v>
      </c>
      <c r="G32" s="14">
        <v>38146</v>
      </c>
      <c r="H32" s="14">
        <f>I32+J32</f>
        <v>28361.1</v>
      </c>
      <c r="I32" s="14">
        <v>0</v>
      </c>
      <c r="J32" s="13">
        <v>28361.1</v>
      </c>
      <c r="K32" s="13">
        <f t="shared" si="4"/>
        <v>74.34881770041419</v>
      </c>
      <c r="L32" s="13">
        <v>0</v>
      </c>
      <c r="M32" s="33">
        <f t="shared" si="5"/>
        <v>74.34881770041419</v>
      </c>
    </row>
    <row r="33" spans="1:13" ht="62.25" customHeight="1">
      <c r="A33" s="24" t="s">
        <v>59</v>
      </c>
      <c r="B33" s="8"/>
      <c r="C33" s="39" t="s">
        <v>61</v>
      </c>
      <c r="D33" s="5" t="s">
        <v>8</v>
      </c>
      <c r="E33" s="14">
        <f>F33+G33</f>
        <v>307996.3</v>
      </c>
      <c r="F33" s="14">
        <v>51367.5</v>
      </c>
      <c r="G33" s="14">
        <v>256628.8</v>
      </c>
      <c r="H33" s="14">
        <f>I33+J33</f>
        <v>239582.40000000002</v>
      </c>
      <c r="I33" s="14">
        <v>42193.3</v>
      </c>
      <c r="J33" s="13">
        <v>197389.1</v>
      </c>
      <c r="K33" s="13">
        <f t="shared" si="4"/>
        <v>77.78742796585544</v>
      </c>
      <c r="L33" s="13">
        <f>I33/F33*100</f>
        <v>82.14006910984573</v>
      </c>
      <c r="M33" s="33">
        <f t="shared" si="5"/>
        <v>76.91619179141234</v>
      </c>
    </row>
    <row r="34" spans="1:13" ht="17.25" customHeight="1">
      <c r="A34" s="24" t="s">
        <v>62</v>
      </c>
      <c r="B34" s="8"/>
      <c r="C34" s="39" t="s">
        <v>53</v>
      </c>
      <c r="D34" s="5" t="s">
        <v>8</v>
      </c>
      <c r="E34" s="14">
        <f>F34+G34</f>
        <v>4303.1</v>
      </c>
      <c r="F34" s="14">
        <v>0</v>
      </c>
      <c r="G34" s="14">
        <v>4303.1</v>
      </c>
      <c r="H34" s="14">
        <f>I34+J34</f>
        <v>3511.1</v>
      </c>
      <c r="I34" s="14">
        <v>0</v>
      </c>
      <c r="J34" s="14">
        <v>3511.1</v>
      </c>
      <c r="K34" s="13">
        <f t="shared" si="4"/>
        <v>81.59466431177522</v>
      </c>
      <c r="L34" s="13">
        <v>0</v>
      </c>
      <c r="M34" s="33">
        <f t="shared" si="5"/>
        <v>81.59466431177522</v>
      </c>
    </row>
    <row r="35" spans="1:13" ht="47.25" customHeight="1">
      <c r="A35" s="9">
        <v>5</v>
      </c>
      <c r="B35" s="8" t="s">
        <v>22</v>
      </c>
      <c r="C35" s="79" t="s">
        <v>155</v>
      </c>
      <c r="D35" s="79"/>
      <c r="E35" s="14">
        <f aca="true" t="shared" si="11" ref="E35:J35">E36+E37+E40+E44+E47</f>
        <v>29572.5</v>
      </c>
      <c r="F35" s="14">
        <f t="shared" si="11"/>
        <v>1113.7</v>
      </c>
      <c r="G35" s="14">
        <f t="shared" si="11"/>
        <v>28458.800000000003</v>
      </c>
      <c r="H35" s="14">
        <f t="shared" si="11"/>
        <v>21779.5</v>
      </c>
      <c r="I35" s="14">
        <f t="shared" si="11"/>
        <v>648.2</v>
      </c>
      <c r="J35" s="14">
        <f t="shared" si="11"/>
        <v>21131.3</v>
      </c>
      <c r="K35" s="13">
        <f t="shared" si="4"/>
        <v>73.64781469270437</v>
      </c>
      <c r="L35" s="13">
        <f>I35/F35*100</f>
        <v>58.20238843494657</v>
      </c>
      <c r="M35" s="33">
        <f t="shared" si="5"/>
        <v>74.25225237887753</v>
      </c>
    </row>
    <row r="36" spans="1:13" ht="111" customHeight="1">
      <c r="A36" s="24" t="s">
        <v>64</v>
      </c>
      <c r="B36" s="25"/>
      <c r="C36" s="22" t="s">
        <v>63</v>
      </c>
      <c r="D36" s="5" t="s">
        <v>165</v>
      </c>
      <c r="E36" s="14">
        <f>F36+G36</f>
        <v>3004</v>
      </c>
      <c r="F36" s="14">
        <v>0</v>
      </c>
      <c r="G36" s="14">
        <v>3004</v>
      </c>
      <c r="H36" s="14">
        <f>I36+J36</f>
        <v>1680.6</v>
      </c>
      <c r="I36" s="14">
        <v>0</v>
      </c>
      <c r="J36" s="13">
        <v>1680.6</v>
      </c>
      <c r="K36" s="13">
        <f t="shared" si="4"/>
        <v>55.94540612516644</v>
      </c>
      <c r="L36" s="13">
        <v>0</v>
      </c>
      <c r="M36" s="33">
        <f t="shared" si="5"/>
        <v>55.94540612516644</v>
      </c>
    </row>
    <row r="37" spans="1:13" ht="18" customHeight="1">
      <c r="A37" s="40" t="s">
        <v>65</v>
      </c>
      <c r="B37" s="58"/>
      <c r="C37" s="85" t="s">
        <v>66</v>
      </c>
      <c r="D37" s="4" t="s">
        <v>19</v>
      </c>
      <c r="E37" s="14">
        <f aca="true" t="shared" si="12" ref="E37:J37">SUM(E38:E39)</f>
        <v>9692.7</v>
      </c>
      <c r="F37" s="14">
        <f t="shared" si="12"/>
        <v>1113.7</v>
      </c>
      <c r="G37" s="14">
        <f t="shared" si="12"/>
        <v>8579</v>
      </c>
      <c r="H37" s="14">
        <f t="shared" si="12"/>
        <v>6489</v>
      </c>
      <c r="I37" s="14">
        <f t="shared" si="12"/>
        <v>648.2</v>
      </c>
      <c r="J37" s="14">
        <f t="shared" si="12"/>
        <v>5840.8</v>
      </c>
      <c r="K37" s="13">
        <f t="shared" si="4"/>
        <v>66.94729022872883</v>
      </c>
      <c r="L37" s="13">
        <f>I37/F37*100</f>
        <v>58.20238843494657</v>
      </c>
      <c r="M37" s="33">
        <f t="shared" si="5"/>
        <v>68.08252710106073</v>
      </c>
    </row>
    <row r="38" spans="1:13" ht="32.25" customHeight="1">
      <c r="A38" s="54"/>
      <c r="B38" s="55"/>
      <c r="C38" s="85"/>
      <c r="D38" s="5" t="s">
        <v>165</v>
      </c>
      <c r="E38" s="14">
        <f>F38+G38</f>
        <v>7197</v>
      </c>
      <c r="F38" s="14">
        <v>0</v>
      </c>
      <c r="G38" s="14">
        <v>7197</v>
      </c>
      <c r="H38" s="14">
        <f>I38+J38</f>
        <v>5219</v>
      </c>
      <c r="I38" s="14">
        <v>0</v>
      </c>
      <c r="J38" s="13">
        <v>5219</v>
      </c>
      <c r="K38" s="13">
        <f t="shared" si="4"/>
        <v>72.51632624704737</v>
      </c>
      <c r="L38" s="13">
        <v>0</v>
      </c>
      <c r="M38" s="33">
        <f t="shared" si="5"/>
        <v>72.51632624704737</v>
      </c>
    </row>
    <row r="39" spans="1:13" ht="32.25" customHeight="1">
      <c r="A39" s="48"/>
      <c r="B39" s="49"/>
      <c r="C39" s="85"/>
      <c r="D39" s="5" t="s">
        <v>11</v>
      </c>
      <c r="E39" s="14">
        <f>F39+G39</f>
        <v>2495.7</v>
      </c>
      <c r="F39" s="14">
        <v>1113.7</v>
      </c>
      <c r="G39" s="14">
        <v>1382</v>
      </c>
      <c r="H39" s="14">
        <f>I39+J39</f>
        <v>1270</v>
      </c>
      <c r="I39" s="14">
        <v>648.2</v>
      </c>
      <c r="J39" s="13">
        <v>621.8</v>
      </c>
      <c r="K39" s="13">
        <f t="shared" si="4"/>
        <v>50.88752654565853</v>
      </c>
      <c r="L39" s="13">
        <f>I39/F39*100</f>
        <v>58.20238843494657</v>
      </c>
      <c r="M39" s="33">
        <f t="shared" si="5"/>
        <v>44.99276410998552</v>
      </c>
    </row>
    <row r="40" spans="1:13" ht="15.75" customHeight="1">
      <c r="A40" s="40" t="s">
        <v>67</v>
      </c>
      <c r="B40" s="58"/>
      <c r="C40" s="85" t="s">
        <v>68</v>
      </c>
      <c r="D40" s="4" t="s">
        <v>19</v>
      </c>
      <c r="E40" s="14">
        <f aca="true" t="shared" si="13" ref="E40:J40">SUM(E41:E43)</f>
        <v>332.5</v>
      </c>
      <c r="F40" s="14">
        <f t="shared" si="13"/>
        <v>0</v>
      </c>
      <c r="G40" s="14">
        <f t="shared" si="13"/>
        <v>332.5</v>
      </c>
      <c r="H40" s="14">
        <f t="shared" si="13"/>
        <v>175.3</v>
      </c>
      <c r="I40" s="14">
        <f t="shared" si="13"/>
        <v>0</v>
      </c>
      <c r="J40" s="14">
        <f t="shared" si="13"/>
        <v>175.3</v>
      </c>
      <c r="K40" s="13">
        <f t="shared" si="4"/>
        <v>52.7218045112782</v>
      </c>
      <c r="L40" s="13">
        <v>0</v>
      </c>
      <c r="M40" s="33">
        <f t="shared" si="5"/>
        <v>52.7218045112782</v>
      </c>
    </row>
    <row r="41" spans="1:13" ht="31.5">
      <c r="A41" s="54"/>
      <c r="B41" s="55"/>
      <c r="C41" s="85"/>
      <c r="D41" s="5" t="s">
        <v>165</v>
      </c>
      <c r="E41" s="14">
        <f aca="true" t="shared" si="14" ref="E41:E47">F41+G41</f>
        <v>222.5</v>
      </c>
      <c r="F41" s="14">
        <v>0</v>
      </c>
      <c r="G41" s="14">
        <v>222.5</v>
      </c>
      <c r="H41" s="14">
        <f aca="true" t="shared" si="15" ref="H41:H47">I41+J41</f>
        <v>95.3</v>
      </c>
      <c r="I41" s="14">
        <v>0</v>
      </c>
      <c r="J41" s="13">
        <v>95.3</v>
      </c>
      <c r="K41" s="13">
        <f t="shared" si="4"/>
        <v>42.8314606741573</v>
      </c>
      <c r="L41" s="13">
        <v>0</v>
      </c>
      <c r="M41" s="33">
        <f t="shared" si="5"/>
        <v>42.8314606741573</v>
      </c>
    </row>
    <row r="42" spans="1:13" ht="15.75">
      <c r="A42" s="54"/>
      <c r="B42" s="55"/>
      <c r="C42" s="85"/>
      <c r="D42" s="5" t="s">
        <v>8</v>
      </c>
      <c r="E42" s="14">
        <f t="shared" si="14"/>
        <v>100</v>
      </c>
      <c r="F42" s="14">
        <v>0</v>
      </c>
      <c r="G42" s="14">
        <v>100</v>
      </c>
      <c r="H42" s="14">
        <f t="shared" si="15"/>
        <v>70</v>
      </c>
      <c r="I42" s="14">
        <v>0</v>
      </c>
      <c r="J42" s="13">
        <v>70</v>
      </c>
      <c r="K42" s="13">
        <f t="shared" si="4"/>
        <v>70</v>
      </c>
      <c r="L42" s="13">
        <v>0</v>
      </c>
      <c r="M42" s="33">
        <f t="shared" si="5"/>
        <v>70</v>
      </c>
    </row>
    <row r="43" spans="1:13" ht="31.5">
      <c r="A43" s="48"/>
      <c r="B43" s="49"/>
      <c r="C43" s="85"/>
      <c r="D43" s="5" t="s">
        <v>7</v>
      </c>
      <c r="E43" s="14">
        <f t="shared" si="14"/>
        <v>10</v>
      </c>
      <c r="F43" s="14">
        <v>0</v>
      </c>
      <c r="G43" s="14">
        <v>10</v>
      </c>
      <c r="H43" s="14">
        <f t="shared" si="15"/>
        <v>10</v>
      </c>
      <c r="I43" s="14">
        <v>0</v>
      </c>
      <c r="J43" s="13">
        <v>10</v>
      </c>
      <c r="K43" s="13">
        <f t="shared" si="4"/>
        <v>100</v>
      </c>
      <c r="L43" s="13">
        <v>0</v>
      </c>
      <c r="M43" s="33">
        <f t="shared" si="5"/>
        <v>100</v>
      </c>
    </row>
    <row r="44" spans="1:13" ht="16.5" customHeight="1">
      <c r="A44" s="44" t="s">
        <v>69</v>
      </c>
      <c r="B44" s="55"/>
      <c r="C44" s="85" t="s">
        <v>70</v>
      </c>
      <c r="D44" s="4" t="s">
        <v>19</v>
      </c>
      <c r="E44" s="14">
        <f aca="true" t="shared" si="16" ref="E44:J44">SUM(E45:E46)</f>
        <v>2055.6</v>
      </c>
      <c r="F44" s="14">
        <f t="shared" si="16"/>
        <v>0</v>
      </c>
      <c r="G44" s="14">
        <f t="shared" si="16"/>
        <v>2055.6</v>
      </c>
      <c r="H44" s="14">
        <f t="shared" si="16"/>
        <v>1876.7</v>
      </c>
      <c r="I44" s="14">
        <f t="shared" si="16"/>
        <v>0</v>
      </c>
      <c r="J44" s="14">
        <f t="shared" si="16"/>
        <v>1876.7</v>
      </c>
      <c r="K44" s="13">
        <f t="shared" si="4"/>
        <v>91.29694493092042</v>
      </c>
      <c r="L44" s="13">
        <v>0</v>
      </c>
      <c r="M44" s="33">
        <f t="shared" si="5"/>
        <v>91.29694493092042</v>
      </c>
    </row>
    <row r="45" spans="1:13" ht="30" customHeight="1">
      <c r="A45" s="54"/>
      <c r="B45" s="55"/>
      <c r="C45" s="85"/>
      <c r="D45" s="5" t="s">
        <v>165</v>
      </c>
      <c r="E45" s="14">
        <f t="shared" si="14"/>
        <v>1267.6</v>
      </c>
      <c r="F45" s="14">
        <v>0</v>
      </c>
      <c r="G45" s="14">
        <v>1267.6</v>
      </c>
      <c r="H45" s="14">
        <f t="shared" si="15"/>
        <v>1088.7</v>
      </c>
      <c r="I45" s="14">
        <v>0</v>
      </c>
      <c r="J45" s="13">
        <v>1088.7</v>
      </c>
      <c r="K45" s="13">
        <f t="shared" si="4"/>
        <v>85.8867150520669</v>
      </c>
      <c r="L45" s="13">
        <v>0</v>
      </c>
      <c r="M45" s="33">
        <f t="shared" si="5"/>
        <v>85.8867150520669</v>
      </c>
    </row>
    <row r="46" spans="1:13" ht="45.75" customHeight="1">
      <c r="A46" s="48"/>
      <c r="B46" s="49"/>
      <c r="C46" s="85"/>
      <c r="D46" s="5" t="s">
        <v>12</v>
      </c>
      <c r="E46" s="14">
        <f t="shared" si="14"/>
        <v>788</v>
      </c>
      <c r="F46" s="14">
        <v>0</v>
      </c>
      <c r="G46" s="14">
        <v>788</v>
      </c>
      <c r="H46" s="14">
        <f t="shared" si="15"/>
        <v>788</v>
      </c>
      <c r="I46" s="14">
        <v>0</v>
      </c>
      <c r="J46" s="13">
        <v>788</v>
      </c>
      <c r="K46" s="13">
        <f t="shared" si="4"/>
        <v>100</v>
      </c>
      <c r="L46" s="13">
        <v>0</v>
      </c>
      <c r="M46" s="33">
        <f t="shared" si="5"/>
        <v>100</v>
      </c>
    </row>
    <row r="47" spans="1:13" ht="125.25" customHeight="1">
      <c r="A47" s="24" t="s">
        <v>71</v>
      </c>
      <c r="B47" s="25"/>
      <c r="C47" s="22" t="s">
        <v>72</v>
      </c>
      <c r="D47" s="5" t="s">
        <v>165</v>
      </c>
      <c r="E47" s="14">
        <f t="shared" si="14"/>
        <v>14487.7</v>
      </c>
      <c r="F47" s="14">
        <v>0</v>
      </c>
      <c r="G47" s="14">
        <v>14487.7</v>
      </c>
      <c r="H47" s="14">
        <f t="shared" si="15"/>
        <v>11557.9</v>
      </c>
      <c r="I47" s="14">
        <v>0</v>
      </c>
      <c r="J47" s="13">
        <v>11557.9</v>
      </c>
      <c r="K47" s="13">
        <f aca="true" t="shared" si="17" ref="K47:K78">H47/E47*100</f>
        <v>79.77732835439717</v>
      </c>
      <c r="L47" s="13">
        <v>0</v>
      </c>
      <c r="M47" s="33">
        <f t="shared" si="5"/>
        <v>79.77732835439717</v>
      </c>
    </row>
    <row r="48" spans="1:13" ht="46.5" customHeight="1">
      <c r="A48" s="9">
        <v>6</v>
      </c>
      <c r="B48" s="8" t="s">
        <v>23</v>
      </c>
      <c r="C48" s="79" t="s">
        <v>156</v>
      </c>
      <c r="D48" s="79"/>
      <c r="E48" s="14">
        <f aca="true" t="shared" si="18" ref="E48:J48">E49+E52+E53+E56</f>
        <v>36649</v>
      </c>
      <c r="F48" s="14">
        <f t="shared" si="18"/>
        <v>437.5</v>
      </c>
      <c r="G48" s="14">
        <f t="shared" si="18"/>
        <v>36211.5</v>
      </c>
      <c r="H48" s="14">
        <f t="shared" si="18"/>
        <v>26327.9</v>
      </c>
      <c r="I48" s="14">
        <f t="shared" si="18"/>
        <v>158.7</v>
      </c>
      <c r="J48" s="14">
        <f t="shared" si="18"/>
        <v>26169.2</v>
      </c>
      <c r="K48" s="13">
        <f t="shared" si="17"/>
        <v>71.83797647957653</v>
      </c>
      <c r="L48" s="13">
        <f>I48/F48*100</f>
        <v>36.27428571428571</v>
      </c>
      <c r="M48" s="33">
        <f t="shared" si="5"/>
        <v>72.2676497797661</v>
      </c>
    </row>
    <row r="49" spans="1:13" ht="17.25" customHeight="1">
      <c r="A49" s="40" t="s">
        <v>73</v>
      </c>
      <c r="B49" s="41"/>
      <c r="C49" s="101" t="s">
        <v>74</v>
      </c>
      <c r="D49" s="4" t="s">
        <v>19</v>
      </c>
      <c r="E49" s="14">
        <f>SUM(F49:G49)</f>
        <v>26113.3</v>
      </c>
      <c r="F49" s="14">
        <f>SUM(F50:F51)</f>
        <v>437.5</v>
      </c>
      <c r="G49" s="14">
        <f>SUM(G50:G51)</f>
        <v>25675.8</v>
      </c>
      <c r="H49" s="14">
        <f>SUM(I49:J49)</f>
        <v>20353</v>
      </c>
      <c r="I49" s="14">
        <f>SUM(I50:I51)</f>
        <v>158.7</v>
      </c>
      <c r="J49" s="14">
        <f>SUM(J50:J51)</f>
        <v>20194.3</v>
      </c>
      <c r="K49" s="13">
        <f t="shared" si="17"/>
        <v>77.94112578647663</v>
      </c>
      <c r="L49" s="13">
        <f>I49/F49*100</f>
        <v>36.27428571428571</v>
      </c>
      <c r="M49" s="33">
        <f t="shared" si="5"/>
        <v>78.65110337360471</v>
      </c>
    </row>
    <row r="50" spans="1:13" ht="31.5" customHeight="1">
      <c r="A50" s="44"/>
      <c r="B50" s="45"/>
      <c r="C50" s="102"/>
      <c r="D50" s="5" t="s">
        <v>1</v>
      </c>
      <c r="E50" s="14">
        <f>SUM(F50:G50)</f>
        <v>25754</v>
      </c>
      <c r="F50" s="14">
        <v>78.2</v>
      </c>
      <c r="G50" s="14">
        <v>25675.8</v>
      </c>
      <c r="H50" s="14">
        <f>SUM(I50:J50)</f>
        <v>20272.399999999998</v>
      </c>
      <c r="I50" s="14">
        <v>78.1</v>
      </c>
      <c r="J50" s="13">
        <v>20194.3</v>
      </c>
      <c r="K50" s="13">
        <f t="shared" si="17"/>
        <v>78.71553933369573</v>
      </c>
      <c r="L50" s="13">
        <f>I50/F50*100</f>
        <v>99.87212276214834</v>
      </c>
      <c r="M50" s="33">
        <f t="shared" si="5"/>
        <v>78.65110337360471</v>
      </c>
    </row>
    <row r="51" spans="1:13" ht="16.5" customHeight="1">
      <c r="A51" s="42"/>
      <c r="B51" s="43"/>
      <c r="C51" s="103"/>
      <c r="D51" s="64" t="s">
        <v>2</v>
      </c>
      <c r="E51" s="14">
        <f>SUM(F51:G51)</f>
        <v>359.3</v>
      </c>
      <c r="F51" s="14">
        <v>359.3</v>
      </c>
      <c r="G51" s="14">
        <v>0</v>
      </c>
      <c r="H51" s="14">
        <f>SUM(I51:J51)</f>
        <v>80.6</v>
      </c>
      <c r="I51" s="14">
        <v>80.6</v>
      </c>
      <c r="J51" s="13">
        <v>0</v>
      </c>
      <c r="K51" s="13">
        <f t="shared" si="17"/>
        <v>22.432507653771218</v>
      </c>
      <c r="L51" s="13">
        <f>I51/F51*100</f>
        <v>22.432507653771218</v>
      </c>
      <c r="M51" s="33">
        <v>0</v>
      </c>
    </row>
    <row r="52" spans="1:13" ht="47.25" customHeight="1">
      <c r="A52" s="24" t="s">
        <v>75</v>
      </c>
      <c r="B52" s="8"/>
      <c r="C52" s="22" t="s">
        <v>76</v>
      </c>
      <c r="D52" s="5" t="s">
        <v>1</v>
      </c>
      <c r="E52" s="14">
        <f>F52+G52</f>
        <v>3050</v>
      </c>
      <c r="F52" s="14">
        <v>0</v>
      </c>
      <c r="G52" s="14">
        <v>3050</v>
      </c>
      <c r="H52" s="14">
        <f>SUM(I52:J52)</f>
        <v>2488.5</v>
      </c>
      <c r="I52" s="14">
        <v>0</v>
      </c>
      <c r="J52" s="13">
        <v>2488.5</v>
      </c>
      <c r="K52" s="13">
        <f t="shared" si="17"/>
        <v>81.59016393442623</v>
      </c>
      <c r="L52" s="13">
        <v>0</v>
      </c>
      <c r="M52" s="33">
        <f aca="true" t="shared" si="19" ref="M52:M78">J52/G52*100</f>
        <v>81.59016393442623</v>
      </c>
    </row>
    <row r="53" spans="1:13" ht="16.5" customHeight="1">
      <c r="A53" s="40" t="s">
        <v>77</v>
      </c>
      <c r="B53" s="41"/>
      <c r="C53" s="92" t="s">
        <v>78</v>
      </c>
      <c r="D53" s="4" t="s">
        <v>19</v>
      </c>
      <c r="E53" s="14">
        <f aca="true" t="shared" si="20" ref="E53:J53">SUM(E54:E55)</f>
        <v>4300</v>
      </c>
      <c r="F53" s="14">
        <f t="shared" si="20"/>
        <v>0</v>
      </c>
      <c r="G53" s="14">
        <f t="shared" si="20"/>
        <v>4300</v>
      </c>
      <c r="H53" s="14">
        <f t="shared" si="20"/>
        <v>993.4</v>
      </c>
      <c r="I53" s="14">
        <f t="shared" si="20"/>
        <v>0</v>
      </c>
      <c r="J53" s="14">
        <f t="shared" si="20"/>
        <v>993.4</v>
      </c>
      <c r="K53" s="13">
        <f t="shared" si="17"/>
        <v>23.10232558139535</v>
      </c>
      <c r="L53" s="13">
        <v>0</v>
      </c>
      <c r="M53" s="33">
        <f t="shared" si="19"/>
        <v>23.10232558139535</v>
      </c>
    </row>
    <row r="54" spans="1:13" ht="33" customHeight="1">
      <c r="A54" s="44"/>
      <c r="B54" s="45"/>
      <c r="C54" s="93"/>
      <c r="D54" s="5" t="s">
        <v>9</v>
      </c>
      <c r="E54" s="14">
        <f>F54+G54</f>
        <v>4100</v>
      </c>
      <c r="F54" s="14">
        <v>0</v>
      </c>
      <c r="G54" s="14">
        <v>4100</v>
      </c>
      <c r="H54" s="14">
        <f>SUM(I54:J54)</f>
        <v>800</v>
      </c>
      <c r="I54" s="14">
        <v>0</v>
      </c>
      <c r="J54" s="13">
        <v>800</v>
      </c>
      <c r="K54" s="13">
        <f t="shared" si="17"/>
        <v>19.51219512195122</v>
      </c>
      <c r="L54" s="13">
        <v>0</v>
      </c>
      <c r="M54" s="33">
        <f t="shared" si="19"/>
        <v>19.51219512195122</v>
      </c>
    </row>
    <row r="55" spans="1:13" ht="33.75" customHeight="1">
      <c r="A55" s="42"/>
      <c r="B55" s="43"/>
      <c r="C55" s="94"/>
      <c r="D55" s="5" t="s">
        <v>1</v>
      </c>
      <c r="E55" s="14">
        <f>F55+G55</f>
        <v>200</v>
      </c>
      <c r="F55" s="14">
        <v>0</v>
      </c>
      <c r="G55" s="14">
        <v>200</v>
      </c>
      <c r="H55" s="14">
        <f>SUM(I55:J55)</f>
        <v>193.4</v>
      </c>
      <c r="I55" s="14">
        <v>0</v>
      </c>
      <c r="J55" s="13">
        <v>193.4</v>
      </c>
      <c r="K55" s="13">
        <f t="shared" si="17"/>
        <v>96.7</v>
      </c>
      <c r="L55" s="13">
        <v>0</v>
      </c>
      <c r="M55" s="33">
        <f t="shared" si="19"/>
        <v>96.7</v>
      </c>
    </row>
    <row r="56" spans="1:13" ht="31.5" customHeight="1">
      <c r="A56" s="24" t="s">
        <v>79</v>
      </c>
      <c r="B56" s="8"/>
      <c r="C56" s="22" t="s">
        <v>53</v>
      </c>
      <c r="D56" s="5" t="s">
        <v>1</v>
      </c>
      <c r="E56" s="14">
        <f>F56+G56</f>
        <v>3185.7</v>
      </c>
      <c r="F56" s="14">
        <v>0</v>
      </c>
      <c r="G56" s="14">
        <v>3185.7</v>
      </c>
      <c r="H56" s="14">
        <f>SUM(I56:J56)</f>
        <v>2493</v>
      </c>
      <c r="I56" s="14">
        <v>0</v>
      </c>
      <c r="J56" s="13">
        <v>2493</v>
      </c>
      <c r="K56" s="13">
        <f t="shared" si="17"/>
        <v>78.2559563047368</v>
      </c>
      <c r="L56" s="13">
        <v>0</v>
      </c>
      <c r="M56" s="33">
        <f t="shared" si="19"/>
        <v>78.2559563047368</v>
      </c>
    </row>
    <row r="57" spans="1:13" ht="47.25" customHeight="1">
      <c r="A57" s="9">
        <v>7</v>
      </c>
      <c r="B57" s="8" t="s">
        <v>24</v>
      </c>
      <c r="C57" s="79" t="s">
        <v>157</v>
      </c>
      <c r="D57" s="79"/>
      <c r="E57" s="14">
        <f aca="true" t="shared" si="21" ref="E57:J57">E58+E59+E60</f>
        <v>2456</v>
      </c>
      <c r="F57" s="14">
        <f t="shared" si="21"/>
        <v>0</v>
      </c>
      <c r="G57" s="14">
        <f t="shared" si="21"/>
        <v>2456</v>
      </c>
      <c r="H57" s="14">
        <f t="shared" si="21"/>
        <v>1779.5</v>
      </c>
      <c r="I57" s="14">
        <f t="shared" si="21"/>
        <v>0</v>
      </c>
      <c r="J57" s="14">
        <f t="shared" si="21"/>
        <v>1779.5</v>
      </c>
      <c r="K57" s="13">
        <f t="shared" si="17"/>
        <v>72.45521172638436</v>
      </c>
      <c r="L57" s="13">
        <v>0</v>
      </c>
      <c r="M57" s="33">
        <f t="shared" si="19"/>
        <v>72.45521172638436</v>
      </c>
    </row>
    <row r="58" spans="1:13" ht="47.25" customHeight="1">
      <c r="A58" s="24" t="s">
        <v>80</v>
      </c>
      <c r="B58" s="8"/>
      <c r="C58" s="22" t="s">
        <v>81</v>
      </c>
      <c r="D58" s="5" t="s">
        <v>9</v>
      </c>
      <c r="E58" s="14">
        <f>F58+G58</f>
        <v>250</v>
      </c>
      <c r="F58" s="14">
        <v>0</v>
      </c>
      <c r="G58" s="14">
        <v>250</v>
      </c>
      <c r="H58" s="14">
        <f>I58+J58</f>
        <v>0</v>
      </c>
      <c r="I58" s="14">
        <v>0</v>
      </c>
      <c r="J58" s="14">
        <v>0</v>
      </c>
      <c r="K58" s="13">
        <f t="shared" si="17"/>
        <v>0</v>
      </c>
      <c r="L58" s="13">
        <v>0</v>
      </c>
      <c r="M58" s="33">
        <f t="shared" si="19"/>
        <v>0</v>
      </c>
    </row>
    <row r="59" spans="1:13" ht="48" customHeight="1">
      <c r="A59" s="24" t="s">
        <v>82</v>
      </c>
      <c r="B59" s="8"/>
      <c r="C59" s="22" t="s">
        <v>83</v>
      </c>
      <c r="D59" s="5" t="s">
        <v>9</v>
      </c>
      <c r="E59" s="14">
        <f>F59+G59</f>
        <v>150</v>
      </c>
      <c r="F59" s="14">
        <v>0</v>
      </c>
      <c r="G59" s="14">
        <v>150</v>
      </c>
      <c r="H59" s="14">
        <f>I59+J59</f>
        <v>0</v>
      </c>
      <c r="I59" s="14">
        <v>0</v>
      </c>
      <c r="J59" s="14">
        <v>0</v>
      </c>
      <c r="K59" s="13">
        <f t="shared" si="17"/>
        <v>0</v>
      </c>
      <c r="L59" s="13">
        <v>0</v>
      </c>
      <c r="M59" s="33">
        <f t="shared" si="19"/>
        <v>0</v>
      </c>
    </row>
    <row r="60" spans="1:13" ht="17.25" customHeight="1">
      <c r="A60" s="40" t="s">
        <v>84</v>
      </c>
      <c r="B60" s="73"/>
      <c r="C60" s="101" t="s">
        <v>85</v>
      </c>
      <c r="D60" s="74" t="s">
        <v>19</v>
      </c>
      <c r="E60" s="14">
        <f>SUM(F60:G60)</f>
        <v>2056</v>
      </c>
      <c r="F60" s="14">
        <f>SUM(F61:F62)</f>
        <v>0</v>
      </c>
      <c r="G60" s="14">
        <f>SUM(G61:G62)</f>
        <v>2056</v>
      </c>
      <c r="H60" s="14">
        <f>SUM(I60:J60)</f>
        <v>1779.5</v>
      </c>
      <c r="I60" s="14">
        <f>SUM(I61:I62)</f>
        <v>0</v>
      </c>
      <c r="J60" s="14">
        <f>SUM(J61:J62)</f>
        <v>1779.5</v>
      </c>
      <c r="K60" s="13">
        <f t="shared" si="17"/>
        <v>86.55155642023347</v>
      </c>
      <c r="L60" s="13">
        <v>0</v>
      </c>
      <c r="M60" s="33">
        <f t="shared" si="19"/>
        <v>86.55155642023347</v>
      </c>
    </row>
    <row r="61" spans="1:13" ht="47.25" customHeight="1">
      <c r="A61" s="44"/>
      <c r="B61" s="28"/>
      <c r="C61" s="102"/>
      <c r="D61" s="64" t="s">
        <v>12</v>
      </c>
      <c r="E61" s="14">
        <f>SUM(F61:G61)</f>
        <v>1000.8</v>
      </c>
      <c r="F61" s="14">
        <v>0</v>
      </c>
      <c r="G61" s="14">
        <v>1000.8</v>
      </c>
      <c r="H61" s="14">
        <f>SUM(I61:J61)</f>
        <v>894.2</v>
      </c>
      <c r="I61" s="14">
        <v>0</v>
      </c>
      <c r="J61" s="14">
        <v>894.2</v>
      </c>
      <c r="K61" s="13">
        <f t="shared" si="17"/>
        <v>89.34852118305356</v>
      </c>
      <c r="L61" s="13">
        <v>0</v>
      </c>
      <c r="M61" s="33">
        <f t="shared" si="19"/>
        <v>89.34852118305356</v>
      </c>
    </row>
    <row r="62" spans="1:13" ht="33.75" customHeight="1">
      <c r="A62" s="42"/>
      <c r="B62" s="28"/>
      <c r="C62" s="103"/>
      <c r="D62" s="64" t="s">
        <v>11</v>
      </c>
      <c r="E62" s="14">
        <f>SUM(F62:G62)</f>
        <v>1055.2</v>
      </c>
      <c r="F62" s="14">
        <v>0</v>
      </c>
      <c r="G62" s="14">
        <v>1055.2</v>
      </c>
      <c r="H62" s="14">
        <f>SUM(I62:J62)</f>
        <v>885.3</v>
      </c>
      <c r="I62" s="14">
        <v>0</v>
      </c>
      <c r="J62" s="14">
        <v>885.3</v>
      </c>
      <c r="K62" s="13">
        <f t="shared" si="17"/>
        <v>83.89878695981804</v>
      </c>
      <c r="L62" s="13">
        <v>0</v>
      </c>
      <c r="M62" s="33">
        <f t="shared" si="19"/>
        <v>83.89878695981804</v>
      </c>
    </row>
    <row r="63" spans="1:13" ht="46.5" customHeight="1">
      <c r="A63" s="9">
        <v>8</v>
      </c>
      <c r="B63" s="8" t="s">
        <v>25</v>
      </c>
      <c r="C63" s="79" t="s">
        <v>158</v>
      </c>
      <c r="D63" s="79"/>
      <c r="E63" s="14">
        <f aca="true" t="shared" si="22" ref="E63:J63">E64+E65+E66</f>
        <v>86683.9</v>
      </c>
      <c r="F63" s="14">
        <f t="shared" si="22"/>
        <v>3538.3</v>
      </c>
      <c r="G63" s="14">
        <f t="shared" si="22"/>
        <v>83145.59999999999</v>
      </c>
      <c r="H63" s="14">
        <f t="shared" si="22"/>
        <v>70152.59999999999</v>
      </c>
      <c r="I63" s="14">
        <f t="shared" si="22"/>
        <v>1136.7</v>
      </c>
      <c r="J63" s="14">
        <f t="shared" si="22"/>
        <v>69015.9</v>
      </c>
      <c r="K63" s="13">
        <f t="shared" si="17"/>
        <v>80.92921522912559</v>
      </c>
      <c r="L63" s="13">
        <f>I63/F63*100</f>
        <v>32.125597038125655</v>
      </c>
      <c r="M63" s="33">
        <f t="shared" si="19"/>
        <v>83.00607608821153</v>
      </c>
    </row>
    <row r="64" spans="1:13" ht="62.25" customHeight="1">
      <c r="A64" s="40" t="s">
        <v>144</v>
      </c>
      <c r="B64" s="58"/>
      <c r="C64" s="66" t="s">
        <v>145</v>
      </c>
      <c r="D64" s="5" t="s">
        <v>9</v>
      </c>
      <c r="E64" s="14">
        <f>F64+G64</f>
        <v>0</v>
      </c>
      <c r="F64" s="14">
        <v>0</v>
      </c>
      <c r="G64" s="14">
        <v>0</v>
      </c>
      <c r="H64" s="14">
        <f>SUM(I64:J64)</f>
        <v>0</v>
      </c>
      <c r="I64" s="14">
        <v>0</v>
      </c>
      <c r="J64" s="14">
        <v>0</v>
      </c>
      <c r="K64" s="13">
        <v>0</v>
      </c>
      <c r="L64" s="13">
        <v>0</v>
      </c>
      <c r="M64" s="33">
        <v>0</v>
      </c>
    </row>
    <row r="65" spans="1:13" ht="30" customHeight="1">
      <c r="A65" s="24" t="s">
        <v>146</v>
      </c>
      <c r="B65" s="25"/>
      <c r="C65" s="22" t="s">
        <v>147</v>
      </c>
      <c r="D65" s="5" t="s">
        <v>9</v>
      </c>
      <c r="E65" s="14">
        <f>F65+G65</f>
        <v>6926.700000000001</v>
      </c>
      <c r="F65" s="14">
        <v>3538.3</v>
      </c>
      <c r="G65" s="14">
        <v>3388.4</v>
      </c>
      <c r="H65" s="14">
        <f>I65+J65</f>
        <v>2951.2</v>
      </c>
      <c r="I65" s="14">
        <v>1136.7</v>
      </c>
      <c r="J65" s="13">
        <v>1814.5</v>
      </c>
      <c r="K65" s="13">
        <f t="shared" si="17"/>
        <v>42.60614722739543</v>
      </c>
      <c r="L65" s="13">
        <f>I65/F65*100</f>
        <v>32.125597038125655</v>
      </c>
      <c r="M65" s="33">
        <f t="shared" si="19"/>
        <v>53.55034824696021</v>
      </c>
    </row>
    <row r="66" spans="1:13" ht="31.5" customHeight="1">
      <c r="A66" s="24" t="s">
        <v>148</v>
      </c>
      <c r="B66" s="25"/>
      <c r="C66" s="22" t="s">
        <v>149</v>
      </c>
      <c r="D66" s="5" t="s">
        <v>11</v>
      </c>
      <c r="E66" s="14">
        <f>F66+G66</f>
        <v>79757.2</v>
      </c>
      <c r="F66" s="14">
        <v>0</v>
      </c>
      <c r="G66" s="14">
        <v>79757.2</v>
      </c>
      <c r="H66" s="14">
        <f>I66+J66</f>
        <v>67201.4</v>
      </c>
      <c r="I66" s="14">
        <v>0</v>
      </c>
      <c r="J66" s="13">
        <v>67201.4</v>
      </c>
      <c r="K66" s="13">
        <f t="shared" si="17"/>
        <v>84.25747142577723</v>
      </c>
      <c r="L66" s="13">
        <v>0</v>
      </c>
      <c r="M66" s="33">
        <f t="shared" si="19"/>
        <v>84.25747142577723</v>
      </c>
    </row>
    <row r="67" spans="1:13" ht="46.5" customHeight="1">
      <c r="A67" s="9">
        <v>9</v>
      </c>
      <c r="B67" s="8" t="s">
        <v>44</v>
      </c>
      <c r="C67" s="79" t="s">
        <v>159</v>
      </c>
      <c r="D67" s="79"/>
      <c r="E67" s="14">
        <f aca="true" t="shared" si="23" ref="E67:J67">E68+E69+E70+E71+E72+E73+E74+E75+E76</f>
        <v>389996.99999999994</v>
      </c>
      <c r="F67" s="14">
        <f t="shared" si="23"/>
        <v>35649.9</v>
      </c>
      <c r="G67" s="14">
        <f t="shared" si="23"/>
        <v>354347.1</v>
      </c>
      <c r="H67" s="14">
        <f t="shared" si="23"/>
        <v>297889.7</v>
      </c>
      <c r="I67" s="14">
        <f t="shared" si="23"/>
        <v>35649.8</v>
      </c>
      <c r="J67" s="14">
        <f t="shared" si="23"/>
        <v>262239.89999999997</v>
      </c>
      <c r="K67" s="13">
        <f t="shared" si="17"/>
        <v>76.38256191714297</v>
      </c>
      <c r="L67" s="13">
        <f>I67/F67*100</f>
        <v>99.99971949430434</v>
      </c>
      <c r="M67" s="33">
        <f t="shared" si="19"/>
        <v>74.0065037924679</v>
      </c>
    </row>
    <row r="68" spans="1:13" ht="30.75" customHeight="1">
      <c r="A68" s="24" t="s">
        <v>127</v>
      </c>
      <c r="B68" s="25"/>
      <c r="C68" s="22" t="s">
        <v>128</v>
      </c>
      <c r="D68" s="5" t="s">
        <v>11</v>
      </c>
      <c r="E68" s="14">
        <f aca="true" t="shared" si="24" ref="E68:E76">F68+G68</f>
        <v>118337.7</v>
      </c>
      <c r="F68" s="14">
        <v>31151.5</v>
      </c>
      <c r="G68" s="14">
        <v>87186.2</v>
      </c>
      <c r="H68" s="14">
        <f aca="true" t="shared" si="25" ref="H68:H76">I68+J68</f>
        <v>93795.70000000001</v>
      </c>
      <c r="I68" s="14">
        <v>31151.4</v>
      </c>
      <c r="J68" s="13">
        <v>62644.3</v>
      </c>
      <c r="K68" s="13">
        <f t="shared" si="17"/>
        <v>79.26104698671685</v>
      </c>
      <c r="L68" s="33">
        <f>I68/F68*100</f>
        <v>99.99967898817071</v>
      </c>
      <c r="M68" s="33">
        <f t="shared" si="19"/>
        <v>71.85116451915556</v>
      </c>
    </row>
    <row r="69" spans="1:13" ht="31.5" customHeight="1">
      <c r="A69" s="24" t="s">
        <v>129</v>
      </c>
      <c r="B69" s="25"/>
      <c r="C69" s="22" t="s">
        <v>130</v>
      </c>
      <c r="D69" s="5" t="s">
        <v>11</v>
      </c>
      <c r="E69" s="14">
        <f t="shared" si="24"/>
        <v>127700</v>
      </c>
      <c r="F69" s="14">
        <v>0</v>
      </c>
      <c r="G69" s="14">
        <v>127700</v>
      </c>
      <c r="H69" s="14">
        <f t="shared" si="25"/>
        <v>86752.1</v>
      </c>
      <c r="I69" s="14">
        <v>0</v>
      </c>
      <c r="J69" s="13">
        <v>86752.1</v>
      </c>
      <c r="K69" s="13">
        <f t="shared" si="17"/>
        <v>67.93429913860611</v>
      </c>
      <c r="L69" s="13">
        <v>0</v>
      </c>
      <c r="M69" s="33">
        <f t="shared" si="19"/>
        <v>67.93429913860611</v>
      </c>
    </row>
    <row r="70" spans="1:13" ht="30.75" customHeight="1">
      <c r="A70" s="24" t="s">
        <v>131</v>
      </c>
      <c r="B70" s="25"/>
      <c r="C70" s="22" t="s">
        <v>132</v>
      </c>
      <c r="D70" s="5" t="s">
        <v>11</v>
      </c>
      <c r="E70" s="14">
        <f t="shared" si="24"/>
        <v>48180.6</v>
      </c>
      <c r="F70" s="14">
        <v>0</v>
      </c>
      <c r="G70" s="14">
        <v>48180.6</v>
      </c>
      <c r="H70" s="14">
        <f t="shared" si="25"/>
        <v>35347.8</v>
      </c>
      <c r="I70" s="14">
        <v>0</v>
      </c>
      <c r="J70" s="13">
        <v>35347.8</v>
      </c>
      <c r="K70" s="13">
        <f t="shared" si="17"/>
        <v>73.3652133846403</v>
      </c>
      <c r="L70" s="13">
        <v>0</v>
      </c>
      <c r="M70" s="33">
        <f t="shared" si="19"/>
        <v>73.3652133846403</v>
      </c>
    </row>
    <row r="71" spans="1:13" ht="31.5" customHeight="1">
      <c r="A71" s="24" t="s">
        <v>133</v>
      </c>
      <c r="B71" s="25"/>
      <c r="C71" s="22" t="s">
        <v>134</v>
      </c>
      <c r="D71" s="5" t="s">
        <v>11</v>
      </c>
      <c r="E71" s="14">
        <f t="shared" si="24"/>
        <v>5500</v>
      </c>
      <c r="F71" s="14">
        <v>0</v>
      </c>
      <c r="G71" s="14">
        <v>5500</v>
      </c>
      <c r="H71" s="14">
        <f t="shared" si="25"/>
        <v>5499.9</v>
      </c>
      <c r="I71" s="14">
        <v>0</v>
      </c>
      <c r="J71" s="13">
        <v>5499.9</v>
      </c>
      <c r="K71" s="13">
        <f t="shared" si="17"/>
        <v>99.9981818181818</v>
      </c>
      <c r="L71" s="13">
        <v>0</v>
      </c>
      <c r="M71" s="33">
        <f t="shared" si="19"/>
        <v>99.9981818181818</v>
      </c>
    </row>
    <row r="72" spans="1:13" ht="34.5" customHeight="1">
      <c r="A72" s="40" t="s">
        <v>135</v>
      </c>
      <c r="B72" s="58"/>
      <c r="C72" s="66" t="s">
        <v>136</v>
      </c>
      <c r="D72" s="5" t="s">
        <v>11</v>
      </c>
      <c r="E72" s="14">
        <f>SUM(F72:G72)</f>
        <v>19434.8</v>
      </c>
      <c r="F72" s="14">
        <v>4498.4</v>
      </c>
      <c r="G72" s="14">
        <v>14936.4</v>
      </c>
      <c r="H72" s="14">
        <f t="shared" si="25"/>
        <v>17902.199999999997</v>
      </c>
      <c r="I72" s="14">
        <v>4498.4</v>
      </c>
      <c r="J72" s="14">
        <v>13403.8</v>
      </c>
      <c r="K72" s="13">
        <f t="shared" si="17"/>
        <v>92.11414575915367</v>
      </c>
      <c r="L72" s="13">
        <f>I72/F72*100</f>
        <v>100</v>
      </c>
      <c r="M72" s="33">
        <f t="shared" si="19"/>
        <v>89.73916070806888</v>
      </c>
    </row>
    <row r="73" spans="1:13" ht="32.25" customHeight="1">
      <c r="A73" s="24" t="s">
        <v>137</v>
      </c>
      <c r="B73" s="25"/>
      <c r="C73" s="22" t="s">
        <v>138</v>
      </c>
      <c r="D73" s="5" t="s">
        <v>11</v>
      </c>
      <c r="E73" s="14">
        <f t="shared" si="24"/>
        <v>7854</v>
      </c>
      <c r="F73" s="14">
        <v>0</v>
      </c>
      <c r="G73" s="14">
        <v>7854</v>
      </c>
      <c r="H73" s="14">
        <f t="shared" si="25"/>
        <v>6931.4</v>
      </c>
      <c r="I73" s="14">
        <v>0</v>
      </c>
      <c r="J73" s="13">
        <v>6931.4</v>
      </c>
      <c r="K73" s="13">
        <f t="shared" si="17"/>
        <v>88.25311942959001</v>
      </c>
      <c r="L73" s="13">
        <v>0</v>
      </c>
      <c r="M73" s="33">
        <f t="shared" si="19"/>
        <v>88.25311942959001</v>
      </c>
    </row>
    <row r="74" spans="1:13" ht="32.25" customHeight="1">
      <c r="A74" s="24" t="s">
        <v>139</v>
      </c>
      <c r="B74" s="25"/>
      <c r="C74" s="22" t="s">
        <v>140</v>
      </c>
      <c r="D74" s="5" t="s">
        <v>11</v>
      </c>
      <c r="E74" s="14">
        <f t="shared" si="24"/>
        <v>2753.8</v>
      </c>
      <c r="F74" s="14">
        <v>0</v>
      </c>
      <c r="G74" s="14">
        <v>2753.8</v>
      </c>
      <c r="H74" s="14">
        <f t="shared" si="25"/>
        <v>1998.8</v>
      </c>
      <c r="I74" s="14">
        <v>0</v>
      </c>
      <c r="J74" s="13">
        <v>1998.8</v>
      </c>
      <c r="K74" s="13">
        <f t="shared" si="17"/>
        <v>72.58333938557628</v>
      </c>
      <c r="L74" s="13">
        <v>0</v>
      </c>
      <c r="M74" s="33">
        <f t="shared" si="19"/>
        <v>72.58333938557628</v>
      </c>
    </row>
    <row r="75" spans="1:13" ht="61.5" customHeight="1">
      <c r="A75" s="24" t="s">
        <v>141</v>
      </c>
      <c r="B75" s="25"/>
      <c r="C75" s="22" t="s">
        <v>142</v>
      </c>
      <c r="D75" s="5" t="s">
        <v>165</v>
      </c>
      <c r="E75" s="14">
        <f t="shared" si="24"/>
        <v>961.8</v>
      </c>
      <c r="F75" s="14">
        <v>0</v>
      </c>
      <c r="G75" s="14">
        <v>961.8</v>
      </c>
      <c r="H75" s="14">
        <f t="shared" si="25"/>
        <v>610.5</v>
      </c>
      <c r="I75" s="14">
        <v>0</v>
      </c>
      <c r="J75" s="13">
        <v>610.5</v>
      </c>
      <c r="K75" s="13">
        <f t="shared" si="17"/>
        <v>63.474734872114794</v>
      </c>
      <c r="L75" s="13">
        <v>0</v>
      </c>
      <c r="M75" s="33">
        <f t="shared" si="19"/>
        <v>63.474734872114794</v>
      </c>
    </row>
    <row r="76" spans="1:13" ht="31.5" customHeight="1">
      <c r="A76" s="24" t="s">
        <v>143</v>
      </c>
      <c r="B76" s="25"/>
      <c r="C76" s="22" t="s">
        <v>53</v>
      </c>
      <c r="D76" s="5" t="s">
        <v>11</v>
      </c>
      <c r="E76" s="14">
        <f t="shared" si="24"/>
        <v>59274.3</v>
      </c>
      <c r="F76" s="14">
        <v>0</v>
      </c>
      <c r="G76" s="14">
        <v>59274.3</v>
      </c>
      <c r="H76" s="14">
        <f t="shared" si="25"/>
        <v>49051.3</v>
      </c>
      <c r="I76" s="14">
        <v>0</v>
      </c>
      <c r="J76" s="13">
        <v>49051.3</v>
      </c>
      <c r="K76" s="13">
        <f t="shared" si="17"/>
        <v>82.75306498769281</v>
      </c>
      <c r="L76" s="13">
        <v>0</v>
      </c>
      <c r="M76" s="33">
        <f t="shared" si="19"/>
        <v>82.75306498769281</v>
      </c>
    </row>
    <row r="77" spans="1:13" ht="47.25" customHeight="1">
      <c r="A77" s="9">
        <v>10</v>
      </c>
      <c r="B77" s="8" t="s">
        <v>26</v>
      </c>
      <c r="C77" s="79" t="s">
        <v>160</v>
      </c>
      <c r="D77" s="79"/>
      <c r="E77" s="14">
        <f aca="true" t="shared" si="26" ref="E77:J77">E78+E79+E80+E81+E82+E83</f>
        <v>116284.7</v>
      </c>
      <c r="F77" s="14">
        <f t="shared" si="26"/>
        <v>35703.899999999994</v>
      </c>
      <c r="G77" s="14">
        <f t="shared" si="26"/>
        <v>80580.8</v>
      </c>
      <c r="H77" s="14">
        <f t="shared" si="26"/>
        <v>81987.6</v>
      </c>
      <c r="I77" s="14">
        <f t="shared" si="26"/>
        <v>35703.7</v>
      </c>
      <c r="J77" s="14">
        <f t="shared" si="26"/>
        <v>46283.9</v>
      </c>
      <c r="K77" s="13">
        <f t="shared" si="17"/>
        <v>70.50592210325178</v>
      </c>
      <c r="L77" s="13">
        <f>I77/F77*100</f>
        <v>99.99943983710465</v>
      </c>
      <c r="M77" s="13">
        <f t="shared" si="19"/>
        <v>57.437876020094116</v>
      </c>
    </row>
    <row r="78" spans="1:13" ht="30" customHeight="1">
      <c r="A78" s="26" t="s">
        <v>118</v>
      </c>
      <c r="B78" s="25"/>
      <c r="C78" s="22" t="s">
        <v>119</v>
      </c>
      <c r="D78" s="5" t="s">
        <v>9</v>
      </c>
      <c r="E78" s="14">
        <f aca="true" t="shared" si="27" ref="E78:E86">F78+G78</f>
        <v>45185.1</v>
      </c>
      <c r="F78" s="14">
        <v>28641.1</v>
      </c>
      <c r="G78" s="14">
        <v>16544</v>
      </c>
      <c r="H78" s="14">
        <f aca="true" t="shared" si="28" ref="H78:H86">I78+J78</f>
        <v>31866.7</v>
      </c>
      <c r="I78" s="14">
        <v>28641</v>
      </c>
      <c r="J78" s="13">
        <v>3225.7</v>
      </c>
      <c r="K78" s="13">
        <f t="shared" si="17"/>
        <v>70.52479689101054</v>
      </c>
      <c r="L78" s="13">
        <f>I78/F78*100</f>
        <v>99.99965085139887</v>
      </c>
      <c r="M78" s="33">
        <f t="shared" si="19"/>
        <v>19.497703094777563</v>
      </c>
    </row>
    <row r="79" spans="1:13" ht="30" customHeight="1">
      <c r="A79" s="26" t="s">
        <v>120</v>
      </c>
      <c r="B79" s="25"/>
      <c r="C79" s="22" t="s">
        <v>122</v>
      </c>
      <c r="D79" s="5" t="s">
        <v>165</v>
      </c>
      <c r="E79" s="14">
        <f t="shared" si="27"/>
        <v>3292.1</v>
      </c>
      <c r="F79" s="14">
        <v>2041.1</v>
      </c>
      <c r="G79" s="14">
        <v>1251</v>
      </c>
      <c r="H79" s="14">
        <f t="shared" si="28"/>
        <v>3291.9</v>
      </c>
      <c r="I79" s="14">
        <v>2041</v>
      </c>
      <c r="J79" s="13">
        <v>1250.9</v>
      </c>
      <c r="K79" s="13">
        <f aca="true" t="shared" si="29" ref="K79:K113">H79/E79*100</f>
        <v>99.99392485039945</v>
      </c>
      <c r="L79" s="13">
        <f>I79/F79*100</f>
        <v>99.99510068100534</v>
      </c>
      <c r="M79" s="33">
        <f aca="true" t="shared" si="30" ref="M79:M140">J79/G79*100</f>
        <v>99.9920063948841</v>
      </c>
    </row>
    <row r="80" spans="1:13" ht="126.75" customHeight="1">
      <c r="A80" s="26" t="s">
        <v>121</v>
      </c>
      <c r="B80" s="25"/>
      <c r="C80" s="22" t="s">
        <v>124</v>
      </c>
      <c r="D80" s="5" t="s">
        <v>12</v>
      </c>
      <c r="E80" s="14">
        <f t="shared" si="27"/>
        <v>9046.4</v>
      </c>
      <c r="F80" s="14">
        <v>0</v>
      </c>
      <c r="G80" s="14">
        <v>9046.4</v>
      </c>
      <c r="H80" s="14">
        <f t="shared" si="28"/>
        <v>6932</v>
      </c>
      <c r="I80" s="14">
        <v>0</v>
      </c>
      <c r="J80" s="13">
        <v>6932</v>
      </c>
      <c r="K80" s="13">
        <f t="shared" si="29"/>
        <v>76.62716660771136</v>
      </c>
      <c r="L80" s="13">
        <v>0</v>
      </c>
      <c r="M80" s="33">
        <f t="shared" si="30"/>
        <v>76.62716660771136</v>
      </c>
    </row>
    <row r="81" spans="1:13" ht="47.25" customHeight="1">
      <c r="A81" s="26" t="s">
        <v>123</v>
      </c>
      <c r="B81" s="25"/>
      <c r="C81" s="22" t="s">
        <v>126</v>
      </c>
      <c r="D81" s="5" t="s">
        <v>12</v>
      </c>
      <c r="E81" s="14">
        <f t="shared" si="27"/>
        <v>6856.4</v>
      </c>
      <c r="F81" s="14">
        <v>0</v>
      </c>
      <c r="G81" s="14">
        <v>6856.4</v>
      </c>
      <c r="H81" s="14">
        <f t="shared" si="28"/>
        <v>0</v>
      </c>
      <c r="I81" s="14">
        <v>0</v>
      </c>
      <c r="J81" s="13">
        <v>0</v>
      </c>
      <c r="K81" s="13">
        <f t="shared" si="29"/>
        <v>0</v>
      </c>
      <c r="L81" s="13">
        <v>0</v>
      </c>
      <c r="M81" s="13">
        <f t="shared" si="30"/>
        <v>0</v>
      </c>
    </row>
    <row r="82" spans="1:13" ht="47.25" customHeight="1">
      <c r="A82" s="59" t="s">
        <v>125</v>
      </c>
      <c r="B82" s="58"/>
      <c r="C82" s="50" t="s">
        <v>184</v>
      </c>
      <c r="D82" s="5" t="s">
        <v>45</v>
      </c>
      <c r="E82" s="14">
        <f t="shared" si="27"/>
        <v>5021.7</v>
      </c>
      <c r="F82" s="14">
        <v>5021.7</v>
      </c>
      <c r="G82" s="14">
        <v>0</v>
      </c>
      <c r="H82" s="14">
        <f t="shared" si="28"/>
        <v>5021.7</v>
      </c>
      <c r="I82" s="14">
        <v>5021.7</v>
      </c>
      <c r="J82" s="13">
        <v>0</v>
      </c>
      <c r="K82" s="13">
        <f t="shared" si="29"/>
        <v>100</v>
      </c>
      <c r="L82" s="13">
        <f>I82/F82*100</f>
        <v>100</v>
      </c>
      <c r="M82" s="13">
        <v>0</v>
      </c>
    </row>
    <row r="83" spans="1:13" ht="18" customHeight="1">
      <c r="A83" s="59" t="s">
        <v>183</v>
      </c>
      <c r="B83" s="58"/>
      <c r="C83" s="85" t="s">
        <v>53</v>
      </c>
      <c r="D83" s="4" t="s">
        <v>19</v>
      </c>
      <c r="E83" s="14">
        <f t="shared" si="27"/>
        <v>46883</v>
      </c>
      <c r="F83" s="14">
        <f>SUM(F84:F86)</f>
        <v>0</v>
      </c>
      <c r="G83" s="14">
        <f>SUM(G84:G86)</f>
        <v>46883</v>
      </c>
      <c r="H83" s="14">
        <f t="shared" si="28"/>
        <v>34875.3</v>
      </c>
      <c r="I83" s="14">
        <f>SUM(I84:I86)</f>
        <v>0</v>
      </c>
      <c r="J83" s="14">
        <f>SUM(J84:J86)</f>
        <v>34875.3</v>
      </c>
      <c r="K83" s="13">
        <f t="shared" si="29"/>
        <v>74.38794445747926</v>
      </c>
      <c r="L83" s="13">
        <v>0</v>
      </c>
      <c r="M83" s="33">
        <f t="shared" si="30"/>
        <v>74.38794445747926</v>
      </c>
    </row>
    <row r="84" spans="1:13" ht="31.5" customHeight="1">
      <c r="A84" s="54"/>
      <c r="B84" s="55"/>
      <c r="C84" s="85"/>
      <c r="D84" s="5" t="s">
        <v>45</v>
      </c>
      <c r="E84" s="14">
        <f t="shared" si="27"/>
        <v>13579.5</v>
      </c>
      <c r="F84" s="14">
        <v>0</v>
      </c>
      <c r="G84" s="14">
        <v>13579.5</v>
      </c>
      <c r="H84" s="14">
        <f t="shared" si="28"/>
        <v>9492.3</v>
      </c>
      <c r="I84" s="14">
        <v>0</v>
      </c>
      <c r="J84" s="13">
        <v>9492.3</v>
      </c>
      <c r="K84" s="13">
        <f t="shared" si="29"/>
        <v>69.90169004749806</v>
      </c>
      <c r="L84" s="13">
        <v>0</v>
      </c>
      <c r="M84" s="33">
        <f t="shared" si="30"/>
        <v>69.90169004749806</v>
      </c>
    </row>
    <row r="85" spans="1:13" ht="30" customHeight="1">
      <c r="A85" s="54"/>
      <c r="B85" s="55"/>
      <c r="C85" s="85"/>
      <c r="D85" s="5" t="s">
        <v>9</v>
      </c>
      <c r="E85" s="14">
        <f t="shared" si="27"/>
        <v>4157.6</v>
      </c>
      <c r="F85" s="14">
        <v>0</v>
      </c>
      <c r="G85" s="14">
        <v>4157.6</v>
      </c>
      <c r="H85" s="14">
        <f t="shared" si="28"/>
        <v>3220</v>
      </c>
      <c r="I85" s="14">
        <v>0</v>
      </c>
      <c r="J85" s="13">
        <v>3220</v>
      </c>
      <c r="K85" s="13">
        <f t="shared" si="29"/>
        <v>77.44852799692129</v>
      </c>
      <c r="L85" s="13">
        <v>0</v>
      </c>
      <c r="M85" s="33">
        <f t="shared" si="30"/>
        <v>77.44852799692129</v>
      </c>
    </row>
    <row r="86" spans="1:13" ht="45.75" customHeight="1">
      <c r="A86" s="48"/>
      <c r="B86" s="49"/>
      <c r="C86" s="85"/>
      <c r="D86" s="5" t="s">
        <v>12</v>
      </c>
      <c r="E86" s="14">
        <f t="shared" si="27"/>
        <v>29145.9</v>
      </c>
      <c r="F86" s="14">
        <v>0</v>
      </c>
      <c r="G86" s="14">
        <v>29145.9</v>
      </c>
      <c r="H86" s="14">
        <f t="shared" si="28"/>
        <v>22163</v>
      </c>
      <c r="I86" s="14">
        <v>0</v>
      </c>
      <c r="J86" s="13">
        <v>22163</v>
      </c>
      <c r="K86" s="13">
        <f t="shared" si="29"/>
        <v>76.04157016938917</v>
      </c>
      <c r="L86" s="13">
        <v>0</v>
      </c>
      <c r="M86" s="33">
        <f t="shared" si="30"/>
        <v>76.04157016938917</v>
      </c>
    </row>
    <row r="87" spans="1:13" ht="32.25" customHeight="1">
      <c r="A87" s="9">
        <v>11</v>
      </c>
      <c r="B87" s="8" t="s">
        <v>42</v>
      </c>
      <c r="C87" s="79" t="s">
        <v>173</v>
      </c>
      <c r="D87" s="79"/>
      <c r="E87" s="14">
        <f>SUM(E88:E88)</f>
        <v>8185.5</v>
      </c>
      <c r="F87" s="14">
        <f>F88</f>
        <v>6972.5</v>
      </c>
      <c r="G87" s="14">
        <f>G88</f>
        <v>1213</v>
      </c>
      <c r="H87" s="14">
        <f>SUM(H88:H88)</f>
        <v>120</v>
      </c>
      <c r="I87" s="14">
        <f>SUM(I88:I88)</f>
        <v>0</v>
      </c>
      <c r="J87" s="14">
        <f>SUM(J88:J88)</f>
        <v>120</v>
      </c>
      <c r="K87" s="13">
        <f t="shared" si="29"/>
        <v>1.4660069635330768</v>
      </c>
      <c r="L87" s="13">
        <f>I87/F87*100</f>
        <v>0</v>
      </c>
      <c r="M87" s="33">
        <f>J87/G87*100</f>
        <v>9.892827699917559</v>
      </c>
    </row>
    <row r="88" spans="1:13" ht="32.25" customHeight="1">
      <c r="A88" s="60"/>
      <c r="B88" s="58"/>
      <c r="C88" s="39" t="s">
        <v>53</v>
      </c>
      <c r="D88" s="5" t="s">
        <v>165</v>
      </c>
      <c r="E88" s="14">
        <f>SUM(F88:G88)</f>
        <v>8185.5</v>
      </c>
      <c r="F88" s="14">
        <v>6972.5</v>
      </c>
      <c r="G88" s="14">
        <v>1213</v>
      </c>
      <c r="H88" s="14">
        <f>SUM(I88:J88)</f>
        <v>120</v>
      </c>
      <c r="I88" s="14">
        <v>0</v>
      </c>
      <c r="J88" s="13">
        <v>120</v>
      </c>
      <c r="K88" s="13">
        <f t="shared" si="29"/>
        <v>1.4660069635330768</v>
      </c>
      <c r="L88" s="13">
        <f>I88/F88*100</f>
        <v>0</v>
      </c>
      <c r="M88" s="33">
        <f>J88/G88*100</f>
        <v>9.892827699917559</v>
      </c>
    </row>
    <row r="89" spans="1:13" ht="48" customHeight="1">
      <c r="A89" s="47">
        <v>12</v>
      </c>
      <c r="B89" s="41" t="s">
        <v>27</v>
      </c>
      <c r="C89" s="85" t="s">
        <v>174</v>
      </c>
      <c r="D89" s="79"/>
      <c r="E89" s="14">
        <f aca="true" t="shared" si="31" ref="E89:J89">E90</f>
        <v>2473.3</v>
      </c>
      <c r="F89" s="14">
        <f t="shared" si="31"/>
        <v>0</v>
      </c>
      <c r="G89" s="14">
        <f t="shared" si="31"/>
        <v>2473.3</v>
      </c>
      <c r="H89" s="14">
        <f t="shared" si="31"/>
        <v>1371</v>
      </c>
      <c r="I89" s="14">
        <f t="shared" si="31"/>
        <v>0</v>
      </c>
      <c r="J89" s="14">
        <f t="shared" si="31"/>
        <v>1371</v>
      </c>
      <c r="K89" s="13">
        <f t="shared" si="29"/>
        <v>55.43201390854324</v>
      </c>
      <c r="L89" s="13">
        <v>0</v>
      </c>
      <c r="M89" s="33">
        <f t="shared" si="30"/>
        <v>55.43201390854324</v>
      </c>
    </row>
    <row r="90" spans="1:13" ht="33.75" customHeight="1">
      <c r="A90" s="57"/>
      <c r="B90" s="43"/>
      <c r="C90" s="46" t="s">
        <v>53</v>
      </c>
      <c r="D90" s="5" t="s">
        <v>165</v>
      </c>
      <c r="E90" s="14">
        <f>F90+G90</f>
        <v>2473.3</v>
      </c>
      <c r="F90" s="14">
        <v>0</v>
      </c>
      <c r="G90" s="14">
        <v>2473.3</v>
      </c>
      <c r="H90" s="14">
        <f>I90+J90</f>
        <v>1371</v>
      </c>
      <c r="I90" s="14">
        <v>0</v>
      </c>
      <c r="J90" s="13">
        <v>1371</v>
      </c>
      <c r="K90" s="13">
        <f t="shared" si="29"/>
        <v>55.43201390854324</v>
      </c>
      <c r="L90" s="13">
        <v>0</v>
      </c>
      <c r="M90" s="33">
        <f t="shared" si="30"/>
        <v>55.43201390854324</v>
      </c>
    </row>
    <row r="91" spans="1:13" ht="47.25" customHeight="1">
      <c r="A91" s="9">
        <v>13</v>
      </c>
      <c r="B91" s="8" t="s">
        <v>28</v>
      </c>
      <c r="C91" s="79" t="s">
        <v>161</v>
      </c>
      <c r="D91" s="79"/>
      <c r="E91" s="14">
        <f aca="true" t="shared" si="32" ref="E91:E97">SUM(F91:G91)</f>
        <v>40132.6</v>
      </c>
      <c r="F91" s="14">
        <f>F92+F95+F96+F97</f>
        <v>27756.699999999997</v>
      </c>
      <c r="G91" s="14">
        <f>G92+G95+G96+G97</f>
        <v>12375.9</v>
      </c>
      <c r="H91" s="14">
        <f>SUM(I91:J91)</f>
        <v>13357.5</v>
      </c>
      <c r="I91" s="14">
        <f>I92+I95+I96+I97</f>
        <v>3855.6000000000004</v>
      </c>
      <c r="J91" s="14">
        <f>J92+J95+J96+J97</f>
        <v>9501.9</v>
      </c>
      <c r="K91" s="13">
        <f t="shared" si="29"/>
        <v>33.283415477691456</v>
      </c>
      <c r="L91" s="13">
        <f>I91/F91*100</f>
        <v>13.89070026335984</v>
      </c>
      <c r="M91" s="33">
        <f t="shared" si="30"/>
        <v>76.77744648874021</v>
      </c>
    </row>
    <row r="92" spans="1:13" ht="18.75" customHeight="1">
      <c r="A92" s="59" t="s">
        <v>112</v>
      </c>
      <c r="B92" s="77"/>
      <c r="C92" s="66" t="s">
        <v>111</v>
      </c>
      <c r="D92" s="74" t="s">
        <v>19</v>
      </c>
      <c r="E92" s="14">
        <f t="shared" si="32"/>
        <v>2758.6</v>
      </c>
      <c r="F92" s="14">
        <f>SUM(F93:F94)</f>
        <v>2758.6</v>
      </c>
      <c r="G92" s="14">
        <f>SUM(G93:G94)</f>
        <v>0</v>
      </c>
      <c r="H92" s="14">
        <f>SUM(H93:H94)</f>
        <v>319.5</v>
      </c>
      <c r="I92" s="14">
        <f>SUM(I93:I94)</f>
        <v>319.5</v>
      </c>
      <c r="J92" s="14">
        <f>SUM(J93:J94)</f>
        <v>0</v>
      </c>
      <c r="K92" s="13">
        <f t="shared" si="29"/>
        <v>11.581961864713985</v>
      </c>
      <c r="L92" s="13">
        <f aca="true" t="shared" si="33" ref="L91:L98">I92/F92*100</f>
        <v>11.581961864713985</v>
      </c>
      <c r="M92" s="33">
        <v>0</v>
      </c>
    </row>
    <row r="93" spans="1:13" ht="32.25" customHeight="1">
      <c r="A93" s="75"/>
      <c r="B93" s="7"/>
      <c r="C93" s="67"/>
      <c r="D93" s="5" t="s">
        <v>165</v>
      </c>
      <c r="E93" s="14">
        <f t="shared" si="32"/>
        <v>1997</v>
      </c>
      <c r="F93" s="14">
        <v>1997</v>
      </c>
      <c r="G93" s="14">
        <v>0</v>
      </c>
      <c r="H93" s="14">
        <f>I93+J93</f>
        <v>0</v>
      </c>
      <c r="I93" s="14">
        <v>0</v>
      </c>
      <c r="J93" s="14">
        <v>0</v>
      </c>
      <c r="K93" s="13">
        <f>H93/E93*100</f>
        <v>0</v>
      </c>
      <c r="L93" s="13">
        <f>I93/F93*100</f>
        <v>0</v>
      </c>
      <c r="M93" s="33">
        <v>0</v>
      </c>
    </row>
    <row r="94" spans="1:13" ht="31.5" customHeight="1">
      <c r="A94" s="76"/>
      <c r="B94" s="7"/>
      <c r="C94" s="68"/>
      <c r="D94" s="64" t="s">
        <v>10</v>
      </c>
      <c r="E94" s="14">
        <f t="shared" si="32"/>
        <v>761.6</v>
      </c>
      <c r="F94" s="14">
        <v>761.6</v>
      </c>
      <c r="G94" s="14">
        <v>0</v>
      </c>
      <c r="H94" s="14">
        <f>I94+J94</f>
        <v>319.5</v>
      </c>
      <c r="I94" s="14">
        <v>319.5</v>
      </c>
      <c r="J94" s="14">
        <v>0</v>
      </c>
      <c r="K94" s="13">
        <f>H94/E94*100</f>
        <v>41.95115546218487</v>
      </c>
      <c r="L94" s="13">
        <f t="shared" si="33"/>
        <v>41.95115546218487</v>
      </c>
      <c r="M94" s="33">
        <v>0</v>
      </c>
    </row>
    <row r="95" spans="1:13" ht="30" customHeight="1">
      <c r="A95" s="26" t="s">
        <v>113</v>
      </c>
      <c r="B95" s="25"/>
      <c r="C95" s="22" t="s">
        <v>114</v>
      </c>
      <c r="D95" s="5" t="s">
        <v>165</v>
      </c>
      <c r="E95" s="14">
        <f t="shared" si="32"/>
        <v>21320.8</v>
      </c>
      <c r="F95" s="14">
        <v>21320.8</v>
      </c>
      <c r="G95" s="14">
        <v>0</v>
      </c>
      <c r="H95" s="14">
        <f>I95+J95</f>
        <v>0</v>
      </c>
      <c r="I95" s="14">
        <v>0</v>
      </c>
      <c r="J95" s="13">
        <v>0</v>
      </c>
      <c r="K95" s="13">
        <f t="shared" si="29"/>
        <v>0</v>
      </c>
      <c r="L95" s="13">
        <f>I95/F95*100</f>
        <v>0</v>
      </c>
      <c r="M95" s="33">
        <v>0</v>
      </c>
    </row>
    <row r="96" spans="1:13" ht="32.25" customHeight="1">
      <c r="A96" s="26" t="s">
        <v>115</v>
      </c>
      <c r="B96" s="25"/>
      <c r="C96" s="22" t="s">
        <v>117</v>
      </c>
      <c r="D96" s="5" t="s">
        <v>9</v>
      </c>
      <c r="E96" s="14">
        <f t="shared" si="32"/>
        <v>15547.9</v>
      </c>
      <c r="F96" s="14">
        <v>3172</v>
      </c>
      <c r="G96" s="14">
        <v>12375.9</v>
      </c>
      <c r="H96" s="14">
        <f>I96+J96</f>
        <v>12651.2</v>
      </c>
      <c r="I96" s="14">
        <v>3149.3</v>
      </c>
      <c r="J96" s="13">
        <v>9501.9</v>
      </c>
      <c r="K96" s="13">
        <f t="shared" si="29"/>
        <v>81.36918812186855</v>
      </c>
      <c r="L96" s="13">
        <f>I96/F96*100</f>
        <v>99.2843631778058</v>
      </c>
      <c r="M96" s="33">
        <f t="shared" si="30"/>
        <v>76.77744648874021</v>
      </c>
    </row>
    <row r="97" spans="1:13" ht="30.75" customHeight="1">
      <c r="A97" s="26" t="s">
        <v>116</v>
      </c>
      <c r="B97" s="25"/>
      <c r="C97" s="22" t="s">
        <v>53</v>
      </c>
      <c r="D97" s="5" t="s">
        <v>165</v>
      </c>
      <c r="E97" s="14">
        <f t="shared" si="32"/>
        <v>505.3</v>
      </c>
      <c r="F97" s="14">
        <v>505.3</v>
      </c>
      <c r="G97" s="14">
        <v>0</v>
      </c>
      <c r="H97" s="14">
        <f>I97+J97</f>
        <v>386.8</v>
      </c>
      <c r="I97" s="14">
        <v>386.8</v>
      </c>
      <c r="J97" s="13">
        <v>0</v>
      </c>
      <c r="K97" s="13">
        <f t="shared" si="29"/>
        <v>76.5485849990105</v>
      </c>
      <c r="L97" s="13">
        <f>I97/F97*100</f>
        <v>76.5485849990105</v>
      </c>
      <c r="M97" s="33">
        <v>0</v>
      </c>
    </row>
    <row r="98" spans="1:13" ht="47.25" customHeight="1">
      <c r="A98" s="9">
        <v>14</v>
      </c>
      <c r="B98" s="8" t="s">
        <v>29</v>
      </c>
      <c r="C98" s="85" t="s">
        <v>162</v>
      </c>
      <c r="D98" s="79"/>
      <c r="E98" s="14">
        <f aca="true" t="shared" si="34" ref="E98:J98">E99+E100+E101+E104+E107+E110+E111</f>
        <v>63524.5</v>
      </c>
      <c r="F98" s="14">
        <f t="shared" si="34"/>
        <v>1972</v>
      </c>
      <c r="G98" s="14">
        <f t="shared" si="34"/>
        <v>61552.5</v>
      </c>
      <c r="H98" s="14">
        <f t="shared" si="34"/>
        <v>45622.4</v>
      </c>
      <c r="I98" s="14">
        <f t="shared" si="34"/>
        <v>1846</v>
      </c>
      <c r="J98" s="14">
        <f t="shared" si="34"/>
        <v>43776.4</v>
      </c>
      <c r="K98" s="13">
        <f t="shared" si="29"/>
        <v>71.81858967799826</v>
      </c>
      <c r="L98" s="13">
        <f>I98/F98*100</f>
        <v>93.6105476673428</v>
      </c>
      <c r="M98" s="33">
        <f t="shared" si="30"/>
        <v>71.12042565289794</v>
      </c>
    </row>
    <row r="99" spans="1:13" ht="126" customHeight="1">
      <c r="A99" s="24" t="s">
        <v>107</v>
      </c>
      <c r="B99" s="25"/>
      <c r="C99" s="50" t="s">
        <v>106</v>
      </c>
      <c r="D99" s="5" t="s">
        <v>165</v>
      </c>
      <c r="E99" s="14">
        <f aca="true" t="shared" si="35" ref="E99:E106">F99+G99</f>
        <v>1495</v>
      </c>
      <c r="F99" s="14">
        <v>0</v>
      </c>
      <c r="G99" s="14">
        <v>1495</v>
      </c>
      <c r="H99" s="14">
        <f aca="true" t="shared" si="36" ref="H99:H106">I99+J99</f>
        <v>742.5</v>
      </c>
      <c r="I99" s="14">
        <v>0</v>
      </c>
      <c r="J99" s="13">
        <v>742.5</v>
      </c>
      <c r="K99" s="13">
        <f t="shared" si="29"/>
        <v>49.66555183946488</v>
      </c>
      <c r="L99" s="13">
        <v>0</v>
      </c>
      <c r="M99" s="33">
        <f t="shared" si="30"/>
        <v>49.66555183946488</v>
      </c>
    </row>
    <row r="100" spans="1:13" ht="63" customHeight="1">
      <c r="A100" s="24" t="s">
        <v>108</v>
      </c>
      <c r="B100" s="25"/>
      <c r="C100" s="50" t="s">
        <v>105</v>
      </c>
      <c r="D100" s="5" t="s">
        <v>165</v>
      </c>
      <c r="E100" s="14">
        <f t="shared" si="35"/>
        <v>5600</v>
      </c>
      <c r="F100" s="14">
        <v>0</v>
      </c>
      <c r="G100" s="14">
        <v>5600</v>
      </c>
      <c r="H100" s="14">
        <f t="shared" si="36"/>
        <v>205.7</v>
      </c>
      <c r="I100" s="14">
        <v>0</v>
      </c>
      <c r="J100" s="13">
        <v>205.7</v>
      </c>
      <c r="K100" s="13">
        <f t="shared" si="29"/>
        <v>3.6732142857142853</v>
      </c>
      <c r="L100" s="13">
        <v>0</v>
      </c>
      <c r="M100" s="33">
        <f t="shared" si="30"/>
        <v>3.6732142857142853</v>
      </c>
    </row>
    <row r="101" spans="1:13" ht="15.75" customHeight="1">
      <c r="A101" s="40" t="s">
        <v>109</v>
      </c>
      <c r="B101" s="58"/>
      <c r="C101" s="85" t="s">
        <v>104</v>
      </c>
      <c r="D101" s="4" t="s">
        <v>19</v>
      </c>
      <c r="E101" s="14">
        <f t="shared" si="35"/>
        <v>5100</v>
      </c>
      <c r="F101" s="14">
        <f>SUM(F102:F103)</f>
        <v>0</v>
      </c>
      <c r="G101" s="14">
        <f>SUM(G102:G103)</f>
        <v>5100</v>
      </c>
      <c r="H101" s="14">
        <f t="shared" si="36"/>
        <v>1680.8</v>
      </c>
      <c r="I101" s="14">
        <f>SUM(I102:I103)</f>
        <v>0</v>
      </c>
      <c r="J101" s="14">
        <f>SUM(J102:J103)</f>
        <v>1680.8</v>
      </c>
      <c r="K101" s="13">
        <f t="shared" si="29"/>
        <v>32.956862745098036</v>
      </c>
      <c r="L101" s="13">
        <v>0</v>
      </c>
      <c r="M101" s="33">
        <f t="shared" si="30"/>
        <v>32.956862745098036</v>
      </c>
    </row>
    <row r="102" spans="1:13" ht="31.5">
      <c r="A102" s="54"/>
      <c r="B102" s="55"/>
      <c r="C102" s="85"/>
      <c r="D102" s="5" t="s">
        <v>165</v>
      </c>
      <c r="E102" s="14">
        <f t="shared" si="35"/>
        <v>4100</v>
      </c>
      <c r="F102" s="14">
        <v>0</v>
      </c>
      <c r="G102" s="14">
        <v>4100</v>
      </c>
      <c r="H102" s="14">
        <f t="shared" si="36"/>
        <v>1197.5</v>
      </c>
      <c r="I102" s="14">
        <v>0</v>
      </c>
      <c r="J102" s="13">
        <v>1197.5</v>
      </c>
      <c r="K102" s="13">
        <f t="shared" si="29"/>
        <v>29.20731707317073</v>
      </c>
      <c r="L102" s="13">
        <v>0</v>
      </c>
      <c r="M102" s="33">
        <f t="shared" si="30"/>
        <v>29.20731707317073</v>
      </c>
    </row>
    <row r="103" spans="1:13" ht="16.5" customHeight="1">
      <c r="A103" s="48"/>
      <c r="B103" s="49"/>
      <c r="C103" s="85"/>
      <c r="D103" s="5" t="s">
        <v>14</v>
      </c>
      <c r="E103" s="14">
        <f t="shared" si="35"/>
        <v>1000</v>
      </c>
      <c r="F103" s="14">
        <v>0</v>
      </c>
      <c r="G103" s="14">
        <v>1000</v>
      </c>
      <c r="H103" s="14">
        <f t="shared" si="36"/>
        <v>483.3</v>
      </c>
      <c r="I103" s="14">
        <v>0</v>
      </c>
      <c r="J103" s="13">
        <v>483.3</v>
      </c>
      <c r="K103" s="13">
        <f t="shared" si="29"/>
        <v>48.33</v>
      </c>
      <c r="L103" s="13">
        <v>0</v>
      </c>
      <c r="M103" s="33">
        <f t="shared" si="30"/>
        <v>48.33</v>
      </c>
    </row>
    <row r="104" spans="1:13" ht="15.75" customHeight="1">
      <c r="A104" s="40" t="s">
        <v>110</v>
      </c>
      <c r="B104" s="58"/>
      <c r="C104" s="85" t="s">
        <v>103</v>
      </c>
      <c r="D104" s="4" t="s">
        <v>19</v>
      </c>
      <c r="E104" s="14">
        <f t="shared" si="35"/>
        <v>4266</v>
      </c>
      <c r="F104" s="14">
        <f>SUM(F105:F106)</f>
        <v>126</v>
      </c>
      <c r="G104" s="14">
        <f>SUM(G105:G106)</f>
        <v>4140</v>
      </c>
      <c r="H104" s="14">
        <f t="shared" si="36"/>
        <v>2490.8</v>
      </c>
      <c r="I104" s="14">
        <f>SUM(I105:I106)</f>
        <v>0</v>
      </c>
      <c r="J104" s="14">
        <f>SUM(J105:J106)</f>
        <v>2490.8</v>
      </c>
      <c r="K104" s="13">
        <f t="shared" si="29"/>
        <v>58.38724800750118</v>
      </c>
      <c r="L104" s="13">
        <f>I104/F104*100</f>
        <v>0</v>
      </c>
      <c r="M104" s="33">
        <f t="shared" si="30"/>
        <v>60.16425120772947</v>
      </c>
    </row>
    <row r="105" spans="1:13" ht="31.5">
      <c r="A105" s="54"/>
      <c r="B105" s="55"/>
      <c r="C105" s="85"/>
      <c r="D105" s="5" t="s">
        <v>165</v>
      </c>
      <c r="E105" s="14">
        <f t="shared" si="35"/>
        <v>2976</v>
      </c>
      <c r="F105" s="14">
        <v>126</v>
      </c>
      <c r="G105" s="14">
        <v>2850</v>
      </c>
      <c r="H105" s="14">
        <f t="shared" si="36"/>
        <v>1216.3</v>
      </c>
      <c r="I105" s="14">
        <v>0</v>
      </c>
      <c r="J105" s="13">
        <v>1216.3</v>
      </c>
      <c r="K105" s="13">
        <f t="shared" si="29"/>
        <v>40.87029569892473</v>
      </c>
      <c r="L105" s="13">
        <f>I105/F105*100</f>
        <v>0</v>
      </c>
      <c r="M105" s="33">
        <f t="shared" si="30"/>
        <v>42.67719298245614</v>
      </c>
    </row>
    <row r="106" spans="1:13" ht="31.5" customHeight="1">
      <c r="A106" s="48"/>
      <c r="B106" s="49"/>
      <c r="C106" s="85"/>
      <c r="D106" s="5" t="s">
        <v>10</v>
      </c>
      <c r="E106" s="14">
        <f t="shared" si="35"/>
        <v>1290</v>
      </c>
      <c r="F106" s="14">
        <v>0</v>
      </c>
      <c r="G106" s="14">
        <v>1290</v>
      </c>
      <c r="H106" s="14">
        <f t="shared" si="36"/>
        <v>1274.5</v>
      </c>
      <c r="I106" s="14">
        <v>0</v>
      </c>
      <c r="J106" s="13">
        <v>1274.5</v>
      </c>
      <c r="K106" s="13">
        <f t="shared" si="29"/>
        <v>98.7984496124031</v>
      </c>
      <c r="L106" s="13">
        <v>0</v>
      </c>
      <c r="M106" s="33">
        <f t="shared" si="30"/>
        <v>98.7984496124031</v>
      </c>
    </row>
    <row r="107" spans="1:13" ht="17.25" customHeight="1">
      <c r="A107" s="40" t="s">
        <v>150</v>
      </c>
      <c r="B107" s="58"/>
      <c r="C107" s="92" t="s">
        <v>102</v>
      </c>
      <c r="D107" s="4" t="s">
        <v>19</v>
      </c>
      <c r="E107" s="14">
        <f aca="true" t="shared" si="37" ref="E107:J107">SUM(E108:E109)</f>
        <v>2256</v>
      </c>
      <c r="F107" s="14">
        <f t="shared" si="37"/>
        <v>1846</v>
      </c>
      <c r="G107" s="14">
        <f t="shared" si="37"/>
        <v>410</v>
      </c>
      <c r="H107" s="14">
        <f t="shared" si="37"/>
        <v>2035.1</v>
      </c>
      <c r="I107" s="14">
        <f t="shared" si="37"/>
        <v>1846</v>
      </c>
      <c r="J107" s="14">
        <f t="shared" si="37"/>
        <v>189.1</v>
      </c>
      <c r="K107" s="13">
        <f t="shared" si="29"/>
        <v>90.20833333333333</v>
      </c>
      <c r="L107" s="13">
        <f>I107/F107*100</f>
        <v>100</v>
      </c>
      <c r="M107" s="33">
        <f t="shared" si="30"/>
        <v>46.12195121951219</v>
      </c>
    </row>
    <row r="108" spans="1:13" ht="33" customHeight="1">
      <c r="A108" s="44"/>
      <c r="B108" s="55"/>
      <c r="C108" s="93"/>
      <c r="D108" s="5" t="s">
        <v>165</v>
      </c>
      <c r="E108" s="14">
        <f>SUM(F108:G108)</f>
        <v>410</v>
      </c>
      <c r="F108" s="14">
        <v>0</v>
      </c>
      <c r="G108" s="14">
        <v>410</v>
      </c>
      <c r="H108" s="14">
        <f>I108+J108</f>
        <v>189.1</v>
      </c>
      <c r="I108" s="14">
        <v>0</v>
      </c>
      <c r="J108" s="14">
        <v>189.1</v>
      </c>
      <c r="K108" s="13">
        <f>H108/E108*100</f>
        <v>46.12195121951219</v>
      </c>
      <c r="L108" s="13">
        <v>0</v>
      </c>
      <c r="M108" s="33">
        <f>J108/G108*100</f>
        <v>46.12195121951219</v>
      </c>
    </row>
    <row r="109" spans="1:13" ht="47.25" customHeight="1">
      <c r="A109" s="42"/>
      <c r="B109" s="49"/>
      <c r="C109" s="94"/>
      <c r="D109" s="5" t="s">
        <v>12</v>
      </c>
      <c r="E109" s="14">
        <f>SUM(F109:G109)</f>
        <v>1846</v>
      </c>
      <c r="F109" s="14">
        <v>1846</v>
      </c>
      <c r="G109" s="14">
        <v>0</v>
      </c>
      <c r="H109" s="14">
        <f>I109+J109</f>
        <v>1846</v>
      </c>
      <c r="I109" s="14">
        <v>1846</v>
      </c>
      <c r="J109" s="14">
        <v>0</v>
      </c>
      <c r="K109" s="13">
        <f>H109/E109*100</f>
        <v>100</v>
      </c>
      <c r="L109" s="13">
        <f>I109/F109*100</f>
        <v>100</v>
      </c>
      <c r="M109" s="33">
        <v>0</v>
      </c>
    </row>
    <row r="110" spans="1:13" ht="31.5">
      <c r="A110" s="24" t="s">
        <v>151</v>
      </c>
      <c r="B110" s="25"/>
      <c r="C110" s="22" t="s">
        <v>101</v>
      </c>
      <c r="D110" s="5" t="s">
        <v>165</v>
      </c>
      <c r="E110" s="14">
        <f>F110+G110</f>
        <v>44627.5</v>
      </c>
      <c r="F110" s="14">
        <v>0</v>
      </c>
      <c r="G110" s="14">
        <v>44627.5</v>
      </c>
      <c r="H110" s="14">
        <f>I110+J110</f>
        <v>38467.5</v>
      </c>
      <c r="I110" s="14">
        <v>0</v>
      </c>
      <c r="J110" s="13">
        <v>38467.5</v>
      </c>
      <c r="K110" s="13">
        <f t="shared" si="29"/>
        <v>86.19685171699064</v>
      </c>
      <c r="L110" s="13">
        <v>0</v>
      </c>
      <c r="M110" s="33">
        <f t="shared" si="30"/>
        <v>86.19685171699064</v>
      </c>
    </row>
    <row r="111" spans="1:13" ht="47.25" customHeight="1">
      <c r="A111" s="24" t="s">
        <v>180</v>
      </c>
      <c r="B111" s="25"/>
      <c r="C111" s="22" t="s">
        <v>100</v>
      </c>
      <c r="D111" s="5" t="s">
        <v>165</v>
      </c>
      <c r="E111" s="14">
        <f>F111+G111</f>
        <v>180</v>
      </c>
      <c r="F111" s="14">
        <v>0</v>
      </c>
      <c r="G111" s="14">
        <v>180</v>
      </c>
      <c r="H111" s="14">
        <f>I111+J111</f>
        <v>0</v>
      </c>
      <c r="I111" s="14">
        <v>0</v>
      </c>
      <c r="J111" s="13">
        <v>0</v>
      </c>
      <c r="K111" s="13">
        <f t="shared" si="29"/>
        <v>0</v>
      </c>
      <c r="L111" s="13">
        <v>0</v>
      </c>
      <c r="M111" s="33">
        <f t="shared" si="30"/>
        <v>0</v>
      </c>
    </row>
    <row r="112" spans="1:13" ht="62.25" customHeight="1">
      <c r="A112" s="47">
        <v>15</v>
      </c>
      <c r="B112" s="41" t="s">
        <v>30</v>
      </c>
      <c r="C112" s="85" t="s">
        <v>175</v>
      </c>
      <c r="D112" s="79"/>
      <c r="E112" s="14">
        <f aca="true" t="shared" si="38" ref="E112:J112">E113+E114+E115+E116+E117</f>
        <v>422.5</v>
      </c>
      <c r="F112" s="14">
        <f t="shared" si="38"/>
        <v>0</v>
      </c>
      <c r="G112" s="14">
        <f t="shared" si="38"/>
        <v>422.5</v>
      </c>
      <c r="H112" s="14">
        <f t="shared" si="38"/>
        <v>376</v>
      </c>
      <c r="I112" s="14">
        <f t="shared" si="38"/>
        <v>0</v>
      </c>
      <c r="J112" s="14">
        <f t="shared" si="38"/>
        <v>376</v>
      </c>
      <c r="K112" s="13">
        <f t="shared" si="29"/>
        <v>88.99408284023669</v>
      </c>
      <c r="L112" s="13">
        <v>0</v>
      </c>
      <c r="M112" s="33">
        <f t="shared" si="30"/>
        <v>88.99408284023669</v>
      </c>
    </row>
    <row r="113" spans="1:13" ht="30.75" customHeight="1">
      <c r="A113" s="62"/>
      <c r="B113" s="63"/>
      <c r="C113" s="66" t="s">
        <v>53</v>
      </c>
      <c r="D113" s="64" t="s">
        <v>165</v>
      </c>
      <c r="E113" s="14">
        <f>F113+G113</f>
        <v>137.5</v>
      </c>
      <c r="F113" s="14">
        <v>0</v>
      </c>
      <c r="G113" s="14">
        <v>137.5</v>
      </c>
      <c r="H113" s="14">
        <f>I113+J113</f>
        <v>111</v>
      </c>
      <c r="I113" s="14">
        <v>0</v>
      </c>
      <c r="J113" s="13">
        <v>111</v>
      </c>
      <c r="K113" s="13">
        <f t="shared" si="29"/>
        <v>80.72727272727272</v>
      </c>
      <c r="L113" s="13">
        <v>0</v>
      </c>
      <c r="M113" s="33">
        <f t="shared" si="30"/>
        <v>80.72727272727272</v>
      </c>
    </row>
    <row r="114" spans="1:13" ht="15.75" customHeight="1">
      <c r="A114" s="62"/>
      <c r="B114" s="63"/>
      <c r="C114" s="67"/>
      <c r="D114" s="64" t="s">
        <v>2</v>
      </c>
      <c r="E114" s="14">
        <f>F114+G114</f>
        <v>5</v>
      </c>
      <c r="F114" s="14">
        <v>0</v>
      </c>
      <c r="G114" s="14">
        <v>5</v>
      </c>
      <c r="H114" s="14">
        <f>I114+J114</f>
        <v>0</v>
      </c>
      <c r="I114" s="14">
        <v>0</v>
      </c>
      <c r="J114" s="13">
        <v>0</v>
      </c>
      <c r="K114" s="13">
        <f aca="true" t="shared" si="39" ref="K114:K143">H114/E114*100</f>
        <v>0</v>
      </c>
      <c r="L114" s="13">
        <v>0</v>
      </c>
      <c r="M114" s="33">
        <f t="shared" si="30"/>
        <v>0</v>
      </c>
    </row>
    <row r="115" spans="1:13" ht="17.25" customHeight="1">
      <c r="A115" s="62"/>
      <c r="B115" s="63"/>
      <c r="C115" s="67"/>
      <c r="D115" s="64" t="s">
        <v>3</v>
      </c>
      <c r="E115" s="14">
        <f>F115+G115</f>
        <v>80</v>
      </c>
      <c r="F115" s="14">
        <v>0</v>
      </c>
      <c r="G115" s="14">
        <v>80</v>
      </c>
      <c r="H115" s="14">
        <f>I115+J115</f>
        <v>80</v>
      </c>
      <c r="I115" s="14">
        <v>0</v>
      </c>
      <c r="J115" s="13">
        <v>80</v>
      </c>
      <c r="K115" s="13">
        <f t="shared" si="39"/>
        <v>100</v>
      </c>
      <c r="L115" s="13">
        <v>0</v>
      </c>
      <c r="M115" s="33">
        <f t="shared" si="30"/>
        <v>100</v>
      </c>
    </row>
    <row r="116" spans="1:13" ht="30.75" customHeight="1">
      <c r="A116" s="62"/>
      <c r="B116" s="63"/>
      <c r="C116" s="67"/>
      <c r="D116" s="64" t="s">
        <v>13</v>
      </c>
      <c r="E116" s="14">
        <f>F116+G116</f>
        <v>25</v>
      </c>
      <c r="F116" s="14">
        <v>0</v>
      </c>
      <c r="G116" s="14">
        <v>25</v>
      </c>
      <c r="H116" s="14">
        <f>I116+J116</f>
        <v>10</v>
      </c>
      <c r="I116" s="14">
        <v>0</v>
      </c>
      <c r="J116" s="13">
        <v>10</v>
      </c>
      <c r="K116" s="13">
        <f t="shared" si="39"/>
        <v>40</v>
      </c>
      <c r="L116" s="13">
        <v>0</v>
      </c>
      <c r="M116" s="33">
        <f t="shared" si="30"/>
        <v>40</v>
      </c>
    </row>
    <row r="117" spans="1:13" ht="30" customHeight="1">
      <c r="A117" s="61"/>
      <c r="B117" s="65"/>
      <c r="C117" s="68"/>
      <c r="D117" s="64" t="s">
        <v>6</v>
      </c>
      <c r="E117" s="14">
        <f>F117+G117</f>
        <v>175</v>
      </c>
      <c r="F117" s="14">
        <v>0</v>
      </c>
      <c r="G117" s="14">
        <v>175</v>
      </c>
      <c r="H117" s="14">
        <f>I117+J117</f>
        <v>175</v>
      </c>
      <c r="I117" s="14">
        <v>0</v>
      </c>
      <c r="J117" s="13">
        <v>175</v>
      </c>
      <c r="K117" s="13">
        <f t="shared" si="39"/>
        <v>100</v>
      </c>
      <c r="L117" s="13">
        <v>0</v>
      </c>
      <c r="M117" s="33">
        <f t="shared" si="30"/>
        <v>100</v>
      </c>
    </row>
    <row r="118" spans="1:13" ht="47.25" customHeight="1">
      <c r="A118" s="9">
        <v>16</v>
      </c>
      <c r="B118" s="8" t="s">
        <v>31</v>
      </c>
      <c r="C118" s="79" t="s">
        <v>176</v>
      </c>
      <c r="D118" s="79"/>
      <c r="E118" s="14">
        <f aca="true" t="shared" si="40" ref="E118:J118">E119</f>
        <v>19126</v>
      </c>
      <c r="F118" s="14">
        <f t="shared" si="40"/>
        <v>0</v>
      </c>
      <c r="G118" s="14">
        <f t="shared" si="40"/>
        <v>19126</v>
      </c>
      <c r="H118" s="14">
        <f t="shared" si="40"/>
        <v>15104.9</v>
      </c>
      <c r="I118" s="14">
        <f t="shared" si="40"/>
        <v>0</v>
      </c>
      <c r="J118" s="14">
        <f t="shared" si="40"/>
        <v>15104.9</v>
      </c>
      <c r="K118" s="13">
        <f t="shared" si="39"/>
        <v>78.97573983059709</v>
      </c>
      <c r="L118" s="13">
        <v>0</v>
      </c>
      <c r="M118" s="33">
        <f t="shared" si="30"/>
        <v>78.97573983059709</v>
      </c>
    </row>
    <row r="119" spans="1:13" ht="30.75" customHeight="1">
      <c r="A119" s="9"/>
      <c r="B119" s="8"/>
      <c r="C119" s="39" t="s">
        <v>53</v>
      </c>
      <c r="D119" s="5" t="s">
        <v>165</v>
      </c>
      <c r="E119" s="14">
        <f>F119+G119</f>
        <v>19126</v>
      </c>
      <c r="F119" s="14">
        <v>0</v>
      </c>
      <c r="G119" s="14">
        <v>19126</v>
      </c>
      <c r="H119" s="14">
        <f>I119+J119</f>
        <v>15104.9</v>
      </c>
      <c r="I119" s="14">
        <v>0</v>
      </c>
      <c r="J119" s="13">
        <v>15104.9</v>
      </c>
      <c r="K119" s="13">
        <f t="shared" si="39"/>
        <v>78.97573983059709</v>
      </c>
      <c r="L119" s="13">
        <v>0</v>
      </c>
      <c r="M119" s="33">
        <f t="shared" si="30"/>
        <v>78.97573983059709</v>
      </c>
    </row>
    <row r="120" spans="1:13" ht="47.25" customHeight="1">
      <c r="A120" s="9">
        <v>17</v>
      </c>
      <c r="B120" s="8" t="s">
        <v>32</v>
      </c>
      <c r="C120" s="79" t="s">
        <v>163</v>
      </c>
      <c r="D120" s="79"/>
      <c r="E120" s="14">
        <f aca="true" t="shared" si="41" ref="E120:J120">E121+E122</f>
        <v>24234.7</v>
      </c>
      <c r="F120" s="14">
        <f t="shared" si="41"/>
        <v>854</v>
      </c>
      <c r="G120" s="14">
        <f t="shared" si="41"/>
        <v>23380.7</v>
      </c>
      <c r="H120" s="14">
        <f t="shared" si="41"/>
        <v>16856.8</v>
      </c>
      <c r="I120" s="14">
        <f t="shared" si="41"/>
        <v>800</v>
      </c>
      <c r="J120" s="14">
        <f t="shared" si="41"/>
        <v>16056.8</v>
      </c>
      <c r="K120" s="13">
        <f t="shared" si="39"/>
        <v>69.55646242784107</v>
      </c>
      <c r="L120" s="13">
        <f>I120/F120*100</f>
        <v>93.6768149882904</v>
      </c>
      <c r="M120" s="33">
        <f t="shared" si="30"/>
        <v>68.6754459875025</v>
      </c>
    </row>
    <row r="121" spans="1:13" ht="46.5" customHeight="1">
      <c r="A121" s="24" t="s">
        <v>96</v>
      </c>
      <c r="B121" s="8"/>
      <c r="C121" s="22" t="s">
        <v>97</v>
      </c>
      <c r="D121" s="5" t="s">
        <v>165</v>
      </c>
      <c r="E121" s="14">
        <f>F121+G121</f>
        <v>16979</v>
      </c>
      <c r="F121" s="14">
        <v>0</v>
      </c>
      <c r="G121" s="14">
        <v>16979</v>
      </c>
      <c r="H121" s="14">
        <f>I121+J121</f>
        <v>14653</v>
      </c>
      <c r="I121" s="14">
        <v>0</v>
      </c>
      <c r="J121" s="13">
        <v>14653</v>
      </c>
      <c r="K121" s="13">
        <f t="shared" si="39"/>
        <v>86.30072442428883</v>
      </c>
      <c r="L121" s="13">
        <v>0</v>
      </c>
      <c r="M121" s="33">
        <f t="shared" si="30"/>
        <v>86.30072442428883</v>
      </c>
    </row>
    <row r="122" spans="1:13" ht="15" customHeight="1">
      <c r="A122" s="40" t="s">
        <v>98</v>
      </c>
      <c r="B122" s="41"/>
      <c r="C122" s="85" t="s">
        <v>99</v>
      </c>
      <c r="D122" s="4" t="s">
        <v>19</v>
      </c>
      <c r="E122" s="14">
        <f>F122+G122</f>
        <v>7255.700000000001</v>
      </c>
      <c r="F122" s="14">
        <f>SUM(F123:F124)</f>
        <v>854</v>
      </c>
      <c r="G122" s="14">
        <f>SUM(G123:G124)</f>
        <v>6401.700000000001</v>
      </c>
      <c r="H122" s="14">
        <f>I122+J122</f>
        <v>2203.8</v>
      </c>
      <c r="I122" s="14">
        <f>SUM(I123:I124)</f>
        <v>800</v>
      </c>
      <c r="J122" s="14">
        <f>SUM(J123:J124)</f>
        <v>1403.8000000000002</v>
      </c>
      <c r="K122" s="13">
        <f t="shared" si="39"/>
        <v>30.37336163292308</v>
      </c>
      <c r="L122" s="13">
        <f>I122/F122*100</f>
        <v>93.6768149882904</v>
      </c>
      <c r="M122" s="33">
        <f t="shared" si="30"/>
        <v>21.928550228845463</v>
      </c>
    </row>
    <row r="123" spans="1:13" ht="30" customHeight="1">
      <c r="A123" s="51"/>
      <c r="B123" s="45"/>
      <c r="C123" s="85"/>
      <c r="D123" s="5" t="s">
        <v>165</v>
      </c>
      <c r="E123" s="14">
        <f>F123+G123</f>
        <v>5264.6</v>
      </c>
      <c r="F123" s="14">
        <v>0</v>
      </c>
      <c r="G123" s="14">
        <v>5264.6</v>
      </c>
      <c r="H123" s="14">
        <f>I123+J123</f>
        <v>551.2</v>
      </c>
      <c r="I123" s="14">
        <v>0</v>
      </c>
      <c r="J123" s="13">
        <v>551.2</v>
      </c>
      <c r="K123" s="13">
        <f t="shared" si="39"/>
        <v>10.469931238840557</v>
      </c>
      <c r="L123" s="13">
        <v>0</v>
      </c>
      <c r="M123" s="33">
        <f t="shared" si="30"/>
        <v>10.469931238840557</v>
      </c>
    </row>
    <row r="124" spans="1:13" ht="15" customHeight="1">
      <c r="A124" s="57"/>
      <c r="B124" s="43"/>
      <c r="C124" s="85"/>
      <c r="D124" s="5" t="s">
        <v>46</v>
      </c>
      <c r="E124" s="14">
        <f>F124+G124</f>
        <v>1991.1</v>
      </c>
      <c r="F124" s="14">
        <v>854</v>
      </c>
      <c r="G124" s="14">
        <v>1137.1</v>
      </c>
      <c r="H124" s="14">
        <f>I124+J124</f>
        <v>1652.6</v>
      </c>
      <c r="I124" s="14">
        <v>800</v>
      </c>
      <c r="J124" s="13">
        <v>852.6</v>
      </c>
      <c r="K124" s="13">
        <f t="shared" si="39"/>
        <v>82.99934709457084</v>
      </c>
      <c r="L124" s="13">
        <f>I124/F124*100</f>
        <v>93.6768149882904</v>
      </c>
      <c r="M124" s="33">
        <f t="shared" si="30"/>
        <v>74.9802128220913</v>
      </c>
    </row>
    <row r="125" spans="1:13" ht="46.5" customHeight="1">
      <c r="A125" s="9">
        <v>18</v>
      </c>
      <c r="B125" s="8" t="s">
        <v>33</v>
      </c>
      <c r="C125" s="79" t="s">
        <v>164</v>
      </c>
      <c r="D125" s="79"/>
      <c r="E125" s="14">
        <f aca="true" t="shared" si="42" ref="E125:J125">E126+E127+E128+E131+E132+E133</f>
        <v>308741.60000000003</v>
      </c>
      <c r="F125" s="14">
        <f t="shared" si="42"/>
        <v>299579.10000000003</v>
      </c>
      <c r="G125" s="14">
        <f t="shared" si="42"/>
        <v>9162.5</v>
      </c>
      <c r="H125" s="14">
        <f t="shared" si="42"/>
        <v>237527.1</v>
      </c>
      <c r="I125" s="14">
        <f t="shared" si="42"/>
        <v>233139.30000000002</v>
      </c>
      <c r="J125" s="14">
        <f t="shared" si="42"/>
        <v>4387.799999999999</v>
      </c>
      <c r="K125" s="13">
        <f t="shared" si="39"/>
        <v>76.93394735273769</v>
      </c>
      <c r="L125" s="13">
        <f>I125/F125*100</f>
        <v>77.82228466538554</v>
      </c>
      <c r="M125" s="33">
        <f t="shared" si="30"/>
        <v>47.88867667121418</v>
      </c>
    </row>
    <row r="126" spans="1:13" ht="62.25" customHeight="1">
      <c r="A126" s="24" t="s">
        <v>86</v>
      </c>
      <c r="B126" s="8"/>
      <c r="C126" s="22" t="s">
        <v>87</v>
      </c>
      <c r="D126" s="5" t="s">
        <v>4</v>
      </c>
      <c r="E126" s="14">
        <f aca="true" t="shared" si="43" ref="E126:E133">F126+G126</f>
        <v>165200.9</v>
      </c>
      <c r="F126" s="14">
        <v>165200.9</v>
      </c>
      <c r="G126" s="14">
        <v>0</v>
      </c>
      <c r="H126" s="14">
        <f aca="true" t="shared" si="44" ref="H126:H133">I126+J126</f>
        <v>127740.6</v>
      </c>
      <c r="I126" s="14">
        <v>127740.6</v>
      </c>
      <c r="J126" s="13">
        <v>0</v>
      </c>
      <c r="K126" s="13">
        <f t="shared" si="39"/>
        <v>77.32439714311484</v>
      </c>
      <c r="L126" s="13">
        <f>I126/F126*100</f>
        <v>77.32439714311484</v>
      </c>
      <c r="M126" s="33">
        <v>0</v>
      </c>
    </row>
    <row r="127" spans="1:13" ht="94.5" customHeight="1">
      <c r="A127" s="24" t="s">
        <v>88</v>
      </c>
      <c r="B127" s="8"/>
      <c r="C127" s="22" t="s">
        <v>89</v>
      </c>
      <c r="D127" s="5" t="s">
        <v>4</v>
      </c>
      <c r="E127" s="14">
        <f t="shared" si="43"/>
        <v>3277.2</v>
      </c>
      <c r="F127" s="14">
        <v>3277.2</v>
      </c>
      <c r="G127" s="14">
        <v>0</v>
      </c>
      <c r="H127" s="14">
        <f t="shared" si="44"/>
        <v>2575</v>
      </c>
      <c r="I127" s="14">
        <v>2575</v>
      </c>
      <c r="J127" s="13">
        <v>0</v>
      </c>
      <c r="K127" s="13">
        <f t="shared" si="39"/>
        <v>78.57317222018797</v>
      </c>
      <c r="L127" s="13">
        <f>I127/F127*100</f>
        <v>78.57317222018797</v>
      </c>
      <c r="M127" s="33">
        <v>0</v>
      </c>
    </row>
    <row r="128" spans="1:13" ht="15" customHeight="1">
      <c r="A128" s="40" t="s">
        <v>90</v>
      </c>
      <c r="B128" s="41"/>
      <c r="C128" s="85" t="s">
        <v>91</v>
      </c>
      <c r="D128" s="4" t="s">
        <v>19</v>
      </c>
      <c r="E128" s="14">
        <f t="shared" si="43"/>
        <v>10665.5</v>
      </c>
      <c r="F128" s="14">
        <f>SUM(F129:F130)</f>
        <v>1503</v>
      </c>
      <c r="G128" s="14">
        <f>SUM(G129:G130)</f>
        <v>9162.5</v>
      </c>
      <c r="H128" s="14">
        <f t="shared" si="44"/>
        <v>4991.799999999999</v>
      </c>
      <c r="I128" s="14">
        <f>SUM(I129:I130)</f>
        <v>604</v>
      </c>
      <c r="J128" s="14">
        <f>SUM(J129:J130)</f>
        <v>4387.799999999999</v>
      </c>
      <c r="K128" s="13">
        <f t="shared" si="39"/>
        <v>46.80324410482396</v>
      </c>
      <c r="L128" s="13">
        <f>I128/F128*100</f>
        <v>40.18629407850965</v>
      </c>
      <c r="M128" s="33">
        <f t="shared" si="30"/>
        <v>47.88867667121418</v>
      </c>
    </row>
    <row r="129" spans="1:13" ht="45.75" customHeight="1">
      <c r="A129" s="44"/>
      <c r="B129" s="45"/>
      <c r="C129" s="85"/>
      <c r="D129" s="5" t="s">
        <v>12</v>
      </c>
      <c r="E129" s="14">
        <f t="shared" si="43"/>
        <v>6325.1</v>
      </c>
      <c r="F129" s="14">
        <v>0</v>
      </c>
      <c r="G129" s="14">
        <v>6325.1</v>
      </c>
      <c r="H129" s="14">
        <f t="shared" si="44"/>
        <v>2337.1</v>
      </c>
      <c r="I129" s="14">
        <v>0</v>
      </c>
      <c r="J129" s="13">
        <v>2337.1</v>
      </c>
      <c r="K129" s="13">
        <f t="shared" si="39"/>
        <v>36.94961344484672</v>
      </c>
      <c r="L129" s="13">
        <v>0</v>
      </c>
      <c r="M129" s="33">
        <f t="shared" si="30"/>
        <v>36.94961344484672</v>
      </c>
    </row>
    <row r="130" spans="1:13" ht="31.5" customHeight="1">
      <c r="A130" s="42"/>
      <c r="B130" s="43"/>
      <c r="C130" s="85"/>
      <c r="D130" s="5" t="s">
        <v>4</v>
      </c>
      <c r="E130" s="14">
        <f t="shared" si="43"/>
        <v>4340.4</v>
      </c>
      <c r="F130" s="14">
        <v>1503</v>
      </c>
      <c r="G130" s="14">
        <v>2837.4</v>
      </c>
      <c r="H130" s="14">
        <f t="shared" si="44"/>
        <v>2654.7</v>
      </c>
      <c r="I130" s="14">
        <v>604</v>
      </c>
      <c r="J130" s="13">
        <v>2050.7</v>
      </c>
      <c r="K130" s="13">
        <f t="shared" si="39"/>
        <v>61.16256566215096</v>
      </c>
      <c r="L130" s="13">
        <f aca="true" t="shared" si="45" ref="L130:L135">I130/F130*100</f>
        <v>40.18629407850965</v>
      </c>
      <c r="M130" s="33">
        <f t="shared" si="30"/>
        <v>72.27391273701275</v>
      </c>
    </row>
    <row r="131" spans="1:13" ht="47.25" customHeight="1">
      <c r="A131" s="24" t="s">
        <v>92</v>
      </c>
      <c r="B131" s="8"/>
      <c r="C131" s="22" t="s">
        <v>93</v>
      </c>
      <c r="D131" s="5" t="s">
        <v>4</v>
      </c>
      <c r="E131" s="14">
        <f t="shared" si="43"/>
        <v>76950.1</v>
      </c>
      <c r="F131" s="14">
        <v>76950.1</v>
      </c>
      <c r="G131" s="14">
        <v>0</v>
      </c>
      <c r="H131" s="14">
        <f t="shared" si="44"/>
        <v>62329.6</v>
      </c>
      <c r="I131" s="14">
        <v>62329.6</v>
      </c>
      <c r="J131" s="13">
        <v>0</v>
      </c>
      <c r="K131" s="13">
        <f t="shared" si="39"/>
        <v>81.00002469132593</v>
      </c>
      <c r="L131" s="13">
        <f t="shared" si="45"/>
        <v>81.00002469132593</v>
      </c>
      <c r="M131" s="33">
        <v>0</v>
      </c>
    </row>
    <row r="132" spans="1:13" ht="78" customHeight="1">
      <c r="A132" s="24" t="s">
        <v>94</v>
      </c>
      <c r="B132" s="8"/>
      <c r="C132" s="22" t="s">
        <v>95</v>
      </c>
      <c r="D132" s="5" t="s">
        <v>4</v>
      </c>
      <c r="E132" s="14">
        <f t="shared" si="43"/>
        <v>52147.9</v>
      </c>
      <c r="F132" s="14">
        <v>52147.9</v>
      </c>
      <c r="G132" s="14">
        <v>0</v>
      </c>
      <c r="H132" s="14">
        <f t="shared" si="44"/>
        <v>39510.1</v>
      </c>
      <c r="I132" s="14">
        <v>39510.1</v>
      </c>
      <c r="J132" s="13">
        <v>0</v>
      </c>
      <c r="K132" s="13">
        <f t="shared" si="39"/>
        <v>75.76546706578789</v>
      </c>
      <c r="L132" s="13">
        <f t="shared" si="45"/>
        <v>75.76546706578789</v>
      </c>
      <c r="M132" s="33">
        <v>0</v>
      </c>
    </row>
    <row r="133" spans="1:13" ht="78.75" customHeight="1">
      <c r="A133" s="40" t="s">
        <v>181</v>
      </c>
      <c r="B133" s="41"/>
      <c r="C133" s="50" t="s">
        <v>182</v>
      </c>
      <c r="D133" s="5" t="s">
        <v>4</v>
      </c>
      <c r="E133" s="14">
        <f t="shared" si="43"/>
        <v>500</v>
      </c>
      <c r="F133" s="14">
        <v>500</v>
      </c>
      <c r="G133" s="14">
        <v>0</v>
      </c>
      <c r="H133" s="14">
        <f t="shared" si="44"/>
        <v>380</v>
      </c>
      <c r="I133" s="14">
        <v>380</v>
      </c>
      <c r="J133" s="13">
        <v>0</v>
      </c>
      <c r="K133" s="13">
        <f t="shared" si="39"/>
        <v>76</v>
      </c>
      <c r="L133" s="13">
        <f t="shared" si="45"/>
        <v>76</v>
      </c>
      <c r="M133" s="33">
        <v>0</v>
      </c>
    </row>
    <row r="134" spans="1:13" ht="15" customHeight="1">
      <c r="A134" s="47">
        <v>19</v>
      </c>
      <c r="B134" s="41" t="s">
        <v>41</v>
      </c>
      <c r="C134" s="85" t="s">
        <v>177</v>
      </c>
      <c r="D134" s="79"/>
      <c r="E134" s="14">
        <f aca="true" t="shared" si="46" ref="E134:J134">SUM(E135:E137)</f>
        <v>6822.8</v>
      </c>
      <c r="F134" s="14">
        <f t="shared" si="46"/>
        <v>3792.6</v>
      </c>
      <c r="G134" s="14">
        <f t="shared" si="46"/>
        <v>3030.2</v>
      </c>
      <c r="H134" s="14">
        <f t="shared" si="46"/>
        <v>4803</v>
      </c>
      <c r="I134" s="14">
        <f t="shared" si="46"/>
        <v>3408.5</v>
      </c>
      <c r="J134" s="14">
        <f t="shared" si="46"/>
        <v>1394.5</v>
      </c>
      <c r="K134" s="13">
        <f t="shared" si="39"/>
        <v>70.39631822712083</v>
      </c>
      <c r="L134" s="13">
        <f t="shared" si="45"/>
        <v>89.87238306175183</v>
      </c>
      <c r="M134" s="33">
        <f t="shared" si="30"/>
        <v>46.0200646821992</v>
      </c>
    </row>
    <row r="135" spans="1:13" ht="33.75" customHeight="1">
      <c r="A135" s="51"/>
      <c r="B135" s="45"/>
      <c r="C135" s="89" t="s">
        <v>53</v>
      </c>
      <c r="D135" s="5" t="s">
        <v>10</v>
      </c>
      <c r="E135" s="14">
        <f>F135+G135</f>
        <v>1640.9</v>
      </c>
      <c r="F135" s="14">
        <v>1277.9</v>
      </c>
      <c r="G135" s="14">
        <v>363</v>
      </c>
      <c r="H135" s="14">
        <f>I135+J135</f>
        <v>1014.8</v>
      </c>
      <c r="I135" s="14">
        <v>893.8</v>
      </c>
      <c r="J135" s="14">
        <v>121</v>
      </c>
      <c r="K135" s="13">
        <f t="shared" si="39"/>
        <v>61.84410993966725</v>
      </c>
      <c r="L135" s="13">
        <f t="shared" si="45"/>
        <v>69.942875029345</v>
      </c>
      <c r="M135" s="33">
        <f t="shared" si="30"/>
        <v>33.33333333333333</v>
      </c>
    </row>
    <row r="136" spans="1:13" ht="17.25" customHeight="1">
      <c r="A136" s="54"/>
      <c r="B136" s="55"/>
      <c r="C136" s="90"/>
      <c r="D136" s="5" t="s">
        <v>2</v>
      </c>
      <c r="E136" s="14">
        <f>F136+G136</f>
        <v>3775.7</v>
      </c>
      <c r="F136" s="14">
        <v>2514.7</v>
      </c>
      <c r="G136" s="14">
        <v>1261</v>
      </c>
      <c r="H136" s="14">
        <f>I136+J136</f>
        <v>2941.5</v>
      </c>
      <c r="I136" s="14">
        <v>2514.7</v>
      </c>
      <c r="J136" s="13">
        <v>426.8</v>
      </c>
      <c r="K136" s="13">
        <f t="shared" si="39"/>
        <v>77.90608364011972</v>
      </c>
      <c r="L136" s="13">
        <f>I136/F136*100</f>
        <v>100</v>
      </c>
      <c r="M136" s="33">
        <f t="shared" si="30"/>
        <v>33.84615384615385</v>
      </c>
    </row>
    <row r="137" spans="1:13" ht="15.75">
      <c r="A137" s="54"/>
      <c r="B137" s="55"/>
      <c r="C137" s="91"/>
      <c r="D137" s="5" t="s">
        <v>3</v>
      </c>
      <c r="E137" s="14">
        <f>F137+G137</f>
        <v>1406.2</v>
      </c>
      <c r="F137" s="14">
        <v>0</v>
      </c>
      <c r="G137" s="14">
        <v>1406.2</v>
      </c>
      <c r="H137" s="14">
        <f>I137+J137</f>
        <v>846.7</v>
      </c>
      <c r="I137" s="14">
        <v>0</v>
      </c>
      <c r="J137" s="13">
        <v>846.7</v>
      </c>
      <c r="K137" s="13">
        <f t="shared" si="39"/>
        <v>60.2119186459963</v>
      </c>
      <c r="L137" s="13">
        <v>0</v>
      </c>
      <c r="M137" s="33">
        <f t="shared" si="30"/>
        <v>60.2119186459963</v>
      </c>
    </row>
    <row r="138" spans="1:13" ht="63.75" customHeight="1">
      <c r="A138" s="47">
        <v>20</v>
      </c>
      <c r="B138" s="41" t="s">
        <v>43</v>
      </c>
      <c r="C138" s="85" t="s">
        <v>178</v>
      </c>
      <c r="D138" s="79"/>
      <c r="E138" s="14">
        <f aca="true" t="shared" si="47" ref="E138:J138">E139</f>
        <v>2630</v>
      </c>
      <c r="F138" s="14">
        <f t="shared" si="47"/>
        <v>0</v>
      </c>
      <c r="G138" s="14">
        <f t="shared" si="47"/>
        <v>2630</v>
      </c>
      <c r="H138" s="14">
        <f t="shared" si="47"/>
        <v>1535.6</v>
      </c>
      <c r="I138" s="14">
        <f t="shared" si="47"/>
        <v>0</v>
      </c>
      <c r="J138" s="14">
        <f t="shared" si="47"/>
        <v>1535.6</v>
      </c>
      <c r="K138" s="13">
        <f t="shared" si="39"/>
        <v>58.38783269961977</v>
      </c>
      <c r="L138" s="13">
        <v>0</v>
      </c>
      <c r="M138" s="33">
        <f t="shared" si="30"/>
        <v>58.38783269961977</v>
      </c>
    </row>
    <row r="139" spans="1:13" ht="30" customHeight="1">
      <c r="A139" s="57"/>
      <c r="B139" s="71"/>
      <c r="C139" s="46" t="s">
        <v>53</v>
      </c>
      <c r="D139" s="5" t="s">
        <v>165</v>
      </c>
      <c r="E139" s="14">
        <f>F139+G139</f>
        <v>2630</v>
      </c>
      <c r="F139" s="14">
        <v>0</v>
      </c>
      <c r="G139" s="14">
        <v>2630</v>
      </c>
      <c r="H139" s="14">
        <f>I139+J139</f>
        <v>1535.6</v>
      </c>
      <c r="I139" s="14">
        <v>0</v>
      </c>
      <c r="J139" s="13">
        <v>1535.6</v>
      </c>
      <c r="K139" s="13">
        <f t="shared" si="39"/>
        <v>58.38783269961977</v>
      </c>
      <c r="L139" s="13">
        <v>0</v>
      </c>
      <c r="M139" s="33">
        <f t="shared" si="30"/>
        <v>58.38783269961977</v>
      </c>
    </row>
    <row r="140" spans="1:13" ht="48.75" customHeight="1">
      <c r="A140" s="47">
        <v>21</v>
      </c>
      <c r="B140" s="41" t="s">
        <v>152</v>
      </c>
      <c r="C140" s="85" t="s">
        <v>179</v>
      </c>
      <c r="D140" s="79"/>
      <c r="E140" s="14">
        <f aca="true" t="shared" si="48" ref="E140:J140">SUM(E141:E143)</f>
        <v>4190</v>
      </c>
      <c r="F140" s="14">
        <f t="shared" si="48"/>
        <v>2280</v>
      </c>
      <c r="G140" s="14">
        <f t="shared" si="48"/>
        <v>1910</v>
      </c>
      <c r="H140" s="14">
        <f t="shared" si="48"/>
        <v>871.4</v>
      </c>
      <c r="I140" s="14">
        <f t="shared" si="48"/>
        <v>0</v>
      </c>
      <c r="J140" s="14">
        <f t="shared" si="48"/>
        <v>871.4</v>
      </c>
      <c r="K140" s="13">
        <f t="shared" si="39"/>
        <v>20.797136038186157</v>
      </c>
      <c r="L140" s="13">
        <f>I140/F140*100</f>
        <v>0</v>
      </c>
      <c r="M140" s="33">
        <f t="shared" si="30"/>
        <v>45.62303664921466</v>
      </c>
    </row>
    <row r="141" spans="1:13" ht="31.5">
      <c r="A141" s="51"/>
      <c r="B141" s="70"/>
      <c r="C141" s="66" t="s">
        <v>53</v>
      </c>
      <c r="D141" s="64" t="s">
        <v>165</v>
      </c>
      <c r="E141" s="14">
        <f>F141+G141</f>
        <v>340</v>
      </c>
      <c r="F141" s="14">
        <v>0</v>
      </c>
      <c r="G141" s="14">
        <v>340</v>
      </c>
      <c r="H141" s="14">
        <f>I141+J141</f>
        <v>140</v>
      </c>
      <c r="I141" s="14">
        <v>0</v>
      </c>
      <c r="J141" s="14">
        <v>140</v>
      </c>
      <c r="K141" s="13">
        <f t="shared" si="39"/>
        <v>41.17647058823529</v>
      </c>
      <c r="L141" s="13">
        <v>0</v>
      </c>
      <c r="M141" s="33">
        <f>J141/G141*100</f>
        <v>41.17647058823529</v>
      </c>
    </row>
    <row r="142" spans="1:13" ht="31.5">
      <c r="A142" s="51"/>
      <c r="B142" s="70"/>
      <c r="C142" s="67"/>
      <c r="D142" s="5" t="s">
        <v>10</v>
      </c>
      <c r="E142" s="14">
        <f>F142+G142</f>
        <v>1450</v>
      </c>
      <c r="F142" s="14">
        <v>0</v>
      </c>
      <c r="G142" s="14">
        <v>1450</v>
      </c>
      <c r="H142" s="14">
        <f>I142+J142</f>
        <v>731.4</v>
      </c>
      <c r="I142" s="14">
        <v>0</v>
      </c>
      <c r="J142" s="14">
        <v>731.4</v>
      </c>
      <c r="K142" s="13">
        <f t="shared" si="39"/>
        <v>50.44137931034483</v>
      </c>
      <c r="L142" s="13">
        <v>0</v>
      </c>
      <c r="M142" s="33">
        <f>J142/G142*100</f>
        <v>50.44137931034483</v>
      </c>
    </row>
    <row r="143" spans="1:13" ht="16.5" customHeight="1">
      <c r="A143" s="48"/>
      <c r="B143" s="69"/>
      <c r="C143" s="68"/>
      <c r="D143" s="64" t="s">
        <v>2</v>
      </c>
      <c r="E143" s="14">
        <f>F143+G143</f>
        <v>2400</v>
      </c>
      <c r="F143" s="14">
        <v>2280</v>
      </c>
      <c r="G143" s="14">
        <v>120</v>
      </c>
      <c r="H143" s="14">
        <f>I143+J143</f>
        <v>0</v>
      </c>
      <c r="I143" s="14">
        <v>0</v>
      </c>
      <c r="J143" s="13">
        <v>0</v>
      </c>
      <c r="K143" s="13">
        <f t="shared" si="39"/>
        <v>0</v>
      </c>
      <c r="L143" s="13">
        <f>I143/F143*100</f>
        <v>0</v>
      </c>
      <c r="M143" s="33">
        <f>J143/G143*100</f>
        <v>0</v>
      </c>
    </row>
    <row r="144" spans="1:13" ht="15.75" customHeight="1">
      <c r="A144" s="27"/>
      <c r="B144" s="28"/>
      <c r="C144" s="29"/>
      <c r="D144" s="18"/>
      <c r="E144" s="19"/>
      <c r="F144" s="19"/>
      <c r="G144" s="19"/>
      <c r="H144" s="19"/>
      <c r="I144" s="19"/>
      <c r="J144" s="20"/>
      <c r="K144" s="20"/>
      <c r="L144" s="20"/>
      <c r="M144" s="21"/>
    </row>
    <row r="145" spans="1:13" ht="15" customHeight="1">
      <c r="A145" s="17"/>
      <c r="B145" s="7"/>
      <c r="C145" s="16"/>
      <c r="D145" s="18"/>
      <c r="E145" s="19"/>
      <c r="F145" s="19"/>
      <c r="G145" s="19"/>
      <c r="H145" s="19"/>
      <c r="I145" s="19"/>
      <c r="J145" s="20"/>
      <c r="K145" s="20"/>
      <c r="L145" s="20"/>
      <c r="M145" s="21"/>
    </row>
    <row r="146" s="11" customFormat="1" ht="18.75">
      <c r="A146" s="10" t="s">
        <v>187</v>
      </c>
    </row>
    <row r="147" s="11" customFormat="1" ht="18.75">
      <c r="A147" s="10" t="s">
        <v>36</v>
      </c>
    </row>
    <row r="148" spans="1:13" s="11" customFormat="1" ht="18.75">
      <c r="A148" s="10" t="s">
        <v>37</v>
      </c>
      <c r="K148" s="104" t="s">
        <v>188</v>
      </c>
      <c r="L148" s="104"/>
      <c r="M148" s="104"/>
    </row>
  </sheetData>
  <sheetProtection/>
  <autoFilter ref="A10:M143"/>
  <mergeCells count="55">
    <mergeCell ref="K148:M148"/>
    <mergeCell ref="K7:M7"/>
    <mergeCell ref="D7:D9"/>
    <mergeCell ref="C7:C9"/>
    <mergeCell ref="C67:D67"/>
    <mergeCell ref="C87:D87"/>
    <mergeCell ref="C53:C55"/>
    <mergeCell ref="C49:C51"/>
    <mergeCell ref="L8:M8"/>
    <mergeCell ref="E7:G7"/>
    <mergeCell ref="C60:C62"/>
    <mergeCell ref="B7:B9"/>
    <mergeCell ref="A7:A9"/>
    <mergeCell ref="A11:D11"/>
    <mergeCell ref="C138:D138"/>
    <mergeCell ref="C14:C16"/>
    <mergeCell ref="C125:D125"/>
    <mergeCell ref="C120:D120"/>
    <mergeCell ref="C44:C46"/>
    <mergeCell ref="C140:D140"/>
    <mergeCell ref="C83:C86"/>
    <mergeCell ref="C57:D57"/>
    <mergeCell ref="C134:D134"/>
    <mergeCell ref="C128:C130"/>
    <mergeCell ref="C122:C124"/>
    <mergeCell ref="C135:C137"/>
    <mergeCell ref="C107:C109"/>
    <mergeCell ref="A1:M1"/>
    <mergeCell ref="A2:M2"/>
    <mergeCell ref="A3:M3"/>
    <mergeCell ref="K8:K9"/>
    <mergeCell ref="C118:D118"/>
    <mergeCell ref="C104:C106"/>
    <mergeCell ref="C89:D89"/>
    <mergeCell ref="C112:D112"/>
    <mergeCell ref="C101:C103"/>
    <mergeCell ref="C98:D98"/>
    <mergeCell ref="H7:J7"/>
    <mergeCell ref="C37:C39"/>
    <mergeCell ref="C40:C43"/>
    <mergeCell ref="F8:G8"/>
    <mergeCell ref="C13:D13"/>
    <mergeCell ref="C29:D29"/>
    <mergeCell ref="C35:D35"/>
    <mergeCell ref="H8:H9"/>
    <mergeCell ref="A4:M4"/>
    <mergeCell ref="C91:D91"/>
    <mergeCell ref="C63:D63"/>
    <mergeCell ref="C77:D77"/>
    <mergeCell ref="I8:J8"/>
    <mergeCell ref="C48:D48"/>
    <mergeCell ref="E8:E9"/>
    <mergeCell ref="A12:D12"/>
    <mergeCell ref="C19:D19"/>
    <mergeCell ref="C27:D27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2016-11-02T06:37:55Z</cp:lastPrinted>
  <dcterms:created xsi:type="dcterms:W3CDTF">2014-07-04T13:22:28Z</dcterms:created>
  <dcterms:modified xsi:type="dcterms:W3CDTF">2016-11-02T06:40:44Z</dcterms:modified>
  <cp:category/>
  <cp:version/>
  <cp:contentType/>
  <cp:contentStatus/>
</cp:coreProperties>
</file>