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4.2017" sheetId="1" r:id="rId1"/>
  </sheets>
  <definedNames>
    <definedName name="_xlnm._FilterDatabase" localSheetId="0" hidden="1">'на 01.04.2017'!$A$10:$M$132</definedName>
    <definedName name="_xlnm.Print_Titles" localSheetId="0">'на 01.04.2017'!$10:$10</definedName>
  </definedNames>
  <calcPr fullCalcOnLoad="1"/>
</workbook>
</file>

<file path=xl/sharedStrings.xml><?xml version="1.0" encoding="utf-8"?>
<sst xmlns="http://schemas.openxmlformats.org/spreadsheetml/2006/main" count="283" uniqueCount="181">
  <si>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</si>
  <si>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</si>
  <si>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</si>
  <si>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</si>
  <si>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</si>
  <si>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</si>
  <si>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</si>
  <si>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</si>
  <si>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</si>
  <si>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</si>
  <si>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</si>
  <si>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</si>
  <si>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</si>
  <si>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</si>
  <si>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</si>
  <si>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</si>
  <si>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</si>
  <si>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</si>
  <si>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</si>
  <si>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</si>
  <si>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</si>
  <si>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</si>
  <si>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</si>
  <si>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</si>
  <si>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</si>
  <si>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</si>
  <si>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</si>
  <si>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</si>
  <si>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</si>
  <si>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</si>
  <si>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</si>
  <si>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</si>
  <si>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</si>
  <si>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</si>
  <si>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</si>
  <si>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</si>
  <si>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</si>
  <si>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</si>
  <si>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</si>
  <si>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</si>
  <si>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</si>
  <si>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</si>
  <si>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</si>
  <si>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</si>
  <si>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</si>
  <si>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</si>
  <si>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</si>
  <si>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</si>
  <si>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</si>
  <si>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</si>
  <si>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</si>
  <si>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</si>
  <si>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</si>
  <si>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</si>
  <si>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</si>
  <si>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</si>
  <si>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</si>
  <si>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</si>
  <si>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</si>
  <si>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</si>
  <si>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</si>
  <si>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</si>
  <si>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</si>
  <si>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</si>
  <si>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</si>
  <si>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</si>
  <si>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</si>
  <si>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</si>
  <si>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</si>
  <si>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</si>
  <si>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</si>
  <si>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</si>
  <si>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</si>
  <si>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</si>
  <si>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</si>
  <si>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</si>
  <si>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</si>
  <si>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</si>
  <si>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</si>
  <si>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</si>
  <si>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</si>
  <si>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</si>
  <si>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</si>
  <si>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</si>
  <si>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</si>
  <si>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</si>
  <si>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</si>
  <si>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</si>
  <si>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</si>
  <si>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</si>
  <si>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</si>
  <si>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</si>
  <si>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</si>
  <si>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</si>
  <si>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</si>
  <si>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</si>
  <si>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</si>
  <si>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</si>
  <si>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</si>
  <si>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</si>
  <si>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</si>
  <si>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</si>
  <si>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</si>
  <si>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</si>
  <si>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</si>
  <si>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</si>
  <si>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</si>
  <si>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</si>
  <si>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</si>
  <si>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</si>
  <si>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</si>
  <si>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</si>
  <si>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</si>
  <si>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</si>
  <si>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</si>
  <si>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</si>
  <si>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</si>
  <si>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</si>
  <si>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</si>
  <si>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</si>
  <si>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</si>
  <si>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</si>
  <si>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</si>
  <si>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</si>
  <si>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</si>
  <si>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</si>
  <si>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</si>
  <si>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</si>
  <si>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</si>
  <si>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</si>
  <si>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</si>
  <si>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</si>
  <si>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</si>
  <si>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</si>
  <si>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</si>
  <si>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</si>
  <si>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</si>
  <si>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9.8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</si>
  <si>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</si>
  <si>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</si>
  <si>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</si>
  <si>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</si>
  <si>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</si>
  <si>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</si>
  <si>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</si>
  <si>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</si>
  <si>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</si>
  <si>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</si>
  <si>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</si>
  <si>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</si>
  <si>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</si>
  <si>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</si>
  <si>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</si>
  <si>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</si>
  <si>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</si>
  <si>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</si>
  <si>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</si>
  <si>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</si>
  <si>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</si>
  <si>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</si>
  <si>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</si>
  <si>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</si>
  <si>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</si>
  <si>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</si>
  <si>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</si>
  <si>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</si>
  <si>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</si>
  <si>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</si>
  <si>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</si>
  <si>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</si>
  <si>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</si>
  <si>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</si>
  <si>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</si>
  <si>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</si>
  <si>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решением о бюджете на 2017 год, тыс. рублей</t>
  </si>
  <si>
    <t>Отлов и содержание безнадзорных животных</t>
  </si>
  <si>
    <t>Муниципальная программа «Информационное обеспечение деятельности органов местного самоуправления муниципального образования город-курорт Анапа» всего, в том числе</t>
  </si>
  <si>
    <t>Информационное освещение деятельности органов местного самоуправления муниципального образования город-курорт Анапа</t>
  </si>
  <si>
    <t>02</t>
  </si>
  <si>
    <t>по состоянию на 1 апреля 2017 года</t>
  </si>
  <si>
    <t>Исполнено на 01.04.2017,                                                       тыс.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</si>
</sst>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00"/>
    <numFmt numFmtId="174" formatCode="0\.00"/>
    <numFmt numFmtId="175" formatCode="000"/>
    <numFmt numFmtId="176" formatCode="00\.00\.00"/>
    <numFmt numFmtId="177" formatCode="0000"/>
    <numFmt numFmtId="178" formatCode="0\.00\.000\.000"/>
    <numFmt numFmtId="179" formatCode="0000000"/>
    <numFmt numFmtId="180" formatCode="#,##0.0"/>
    <numFmt numFmtId="181" formatCode="#,##0.00_ ;[Red]\-#,##0.00\ "/>
    <numFmt numFmtId="182" formatCode="0.0%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75" fontId="4" fillId="0" borderId="10" xfId="59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80" fontId="4" fillId="0" borderId="10" xfId="52" applyNumberFormat="1" applyFont="1" applyFill="1" applyBorder="1" applyAlignment="1" applyProtection="1">
      <alignment horizontal="right" vertical="top"/>
      <protection hidden="1"/>
    </xf>
    <xf numFmtId="180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9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75" fontId="4" fillId="0" borderId="0" xfId="52" applyNumberFormat="1" applyFont="1" applyFill="1" applyBorder="1" applyAlignment="1" applyProtection="1">
      <alignment vertical="top" wrapText="1"/>
      <protection hidden="1"/>
    </xf>
    <xf numFmtId="180" fontId="4" fillId="0" borderId="0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0" xfId="52" applyNumberFormat="1" applyFont="1" applyFill="1" applyBorder="1" applyAlignment="1" applyProtection="1">
      <alignment horizontal="right" vertical="top"/>
      <protection hidden="1"/>
    </xf>
    <xf numFmtId="180" fontId="4" fillId="0" borderId="0" xfId="52" applyNumberFormat="1" applyFont="1" applyBorder="1" applyAlignment="1">
      <alignment vertical="top"/>
      <protection/>
    </xf>
    <xf numFmtId="179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9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80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top"/>
      <protection hidden="1"/>
    </xf>
    <xf numFmtId="180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9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9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9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75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9" fontId="4" fillId="0" borderId="11" xfId="52" applyNumberFormat="1" applyFont="1" applyFill="1" applyBorder="1" applyAlignment="1" applyProtection="1">
      <alignment vertical="top" wrapText="1"/>
      <protection hidden="1"/>
    </xf>
    <xf numFmtId="179" fontId="4" fillId="0" borderId="13" xfId="52" applyNumberFormat="1" applyFont="1" applyFill="1" applyBorder="1" applyAlignment="1" applyProtection="1">
      <alignment vertical="top" wrapText="1"/>
      <protection hidden="1"/>
    </xf>
    <xf numFmtId="179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0" fontId="4" fillId="0" borderId="17" xfId="52" applyFont="1" applyBorder="1" applyAlignment="1" applyProtection="1">
      <alignment vertical="top"/>
      <protection hidden="1"/>
    </xf>
    <xf numFmtId="179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9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34"/>
  <sheetViews>
    <sheetView showGridLine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39" sqref="C139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35" width="7.8515625" style="2" customWidth="1"/>
    <col min="36" max="16384" width="9.140625" style="2" customWidth="1"/>
  </cols>
  <sheetData>
    <row r="1" spans="1:13" s="10" customFormat="1" ht="19.5" customHeight="1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10" customFormat="1" ht="19.5" customHeigh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0" customFormat="1" ht="20.2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" customFormat="1" ht="19.5" customHeight="1">
      <c r="A4" s="79" t="s">
        <v>179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74" t="s">
        <v>16</v>
      </c>
      <c r="B7" s="74" t="s">
        <v>17</v>
      </c>
      <c r="C7" s="87" t="s">
        <v>46</v>
      </c>
      <c r="D7" s="87" t="s">
        <v>15</v>
      </c>
      <c r="E7" s="80" t="s">
        <v>174</v>
      </c>
      <c r="F7" s="94"/>
      <c r="G7" s="81"/>
      <c r="H7" s="80" t="s">
        <v>180</v>
      </c>
      <c r="I7" s="94"/>
      <c r="J7" s="81"/>
      <c r="K7" s="84" t="s">
        <v>34</v>
      </c>
      <c r="L7" s="85"/>
      <c r="M7" s="86"/>
    </row>
    <row r="8" spans="1:13" ht="30.75" customHeight="1">
      <c r="A8" s="74"/>
      <c r="B8" s="74"/>
      <c r="C8" s="87"/>
      <c r="D8" s="87"/>
      <c r="E8" s="75" t="s">
        <v>159</v>
      </c>
      <c r="F8" s="80" t="s">
        <v>160</v>
      </c>
      <c r="G8" s="81"/>
      <c r="H8" s="75" t="s">
        <v>159</v>
      </c>
      <c r="I8" s="80" t="s">
        <v>160</v>
      </c>
      <c r="J8" s="81"/>
      <c r="K8" s="75" t="s">
        <v>159</v>
      </c>
      <c r="L8" s="80" t="s">
        <v>160</v>
      </c>
      <c r="M8" s="81"/>
    </row>
    <row r="9" spans="1:13" ht="30" customHeight="1">
      <c r="A9" s="74"/>
      <c r="B9" s="74"/>
      <c r="C9" s="87"/>
      <c r="D9" s="87"/>
      <c r="E9" s="76"/>
      <c r="F9" s="13" t="s">
        <v>161</v>
      </c>
      <c r="G9" s="13" t="s">
        <v>162</v>
      </c>
      <c r="H9" s="76"/>
      <c r="I9" s="13" t="s">
        <v>161</v>
      </c>
      <c r="J9" s="13" t="s">
        <v>162</v>
      </c>
      <c r="K9" s="76"/>
      <c r="L9" s="13" t="s">
        <v>161</v>
      </c>
      <c r="M9" s="13" t="s">
        <v>162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78" t="s">
        <v>35</v>
      </c>
      <c r="B11" s="78"/>
      <c r="C11" s="78"/>
      <c r="D11" s="78"/>
      <c r="E11" s="34">
        <f aca="true" t="shared" si="0" ref="E11:J11">E13+E19+E27+E29+E35+E48+E55+E59+E63+E72+E81+E83+E85+E90+E102+E108+E110+E115+E123+E127+E129</f>
        <v>3601239.6999999993</v>
      </c>
      <c r="F11" s="34">
        <f t="shared" si="0"/>
        <v>1830139</v>
      </c>
      <c r="G11" s="34">
        <f t="shared" si="0"/>
        <v>1771100.7</v>
      </c>
      <c r="H11" s="34">
        <f t="shared" si="0"/>
        <v>671711.1</v>
      </c>
      <c r="I11" s="34">
        <f t="shared" si="0"/>
        <v>369046.1000000001</v>
      </c>
      <c r="J11" s="34">
        <f t="shared" si="0"/>
        <v>302665</v>
      </c>
      <c r="K11" s="34">
        <f aca="true" t="shared" si="1" ref="K11:M13">H11/E11*100</f>
        <v>18.652218567955924</v>
      </c>
      <c r="L11" s="34">
        <f t="shared" si="1"/>
        <v>20.16492189937486</v>
      </c>
      <c r="M11" s="35">
        <f t="shared" si="1"/>
        <v>17.08909041704969</v>
      </c>
    </row>
    <row r="12" spans="1:13" ht="16.5" customHeight="1">
      <c r="A12" s="77" t="s">
        <v>163</v>
      </c>
      <c r="B12" s="77"/>
      <c r="C12" s="77"/>
      <c r="D12" s="77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3" t="s">
        <v>147</v>
      </c>
      <c r="D13" s="73"/>
      <c r="E13" s="12">
        <f aca="true" t="shared" si="2" ref="E13:J13">E14+E17+E18</f>
        <v>2038013.0999999999</v>
      </c>
      <c r="F13" s="12">
        <f t="shared" si="2"/>
        <v>1347922.4</v>
      </c>
      <c r="G13" s="12">
        <f t="shared" si="2"/>
        <v>690090.7000000001</v>
      </c>
      <c r="H13" s="12">
        <f t="shared" si="2"/>
        <v>391725.8</v>
      </c>
      <c r="I13" s="12">
        <f t="shared" si="2"/>
        <v>261241.2</v>
      </c>
      <c r="J13" s="12">
        <f t="shared" si="2"/>
        <v>130484.6</v>
      </c>
      <c r="K13" s="11">
        <f t="shared" si="1"/>
        <v>19.220965753360467</v>
      </c>
      <c r="L13" s="11">
        <f t="shared" si="1"/>
        <v>19.38102668224818</v>
      </c>
      <c r="M13" s="31">
        <f t="shared" si="1"/>
        <v>18.908326108437628</v>
      </c>
    </row>
    <row r="14" spans="1:13" ht="16.5" customHeight="1">
      <c r="A14" s="38" t="s">
        <v>47</v>
      </c>
      <c r="B14" s="50"/>
      <c r="C14" s="72" t="s">
        <v>45</v>
      </c>
      <c r="D14" s="4" t="s">
        <v>19</v>
      </c>
      <c r="E14" s="12">
        <f aca="true" t="shared" si="3" ref="E14:J14">SUM(E15:E16)</f>
        <v>2023017</v>
      </c>
      <c r="F14" s="12">
        <f t="shared" si="3"/>
        <v>1347922.4</v>
      </c>
      <c r="G14" s="12">
        <f t="shared" si="3"/>
        <v>675094.6000000001</v>
      </c>
      <c r="H14" s="12">
        <f t="shared" si="3"/>
        <v>389804.2</v>
      </c>
      <c r="I14" s="12">
        <f t="shared" si="3"/>
        <v>261241.2</v>
      </c>
      <c r="J14" s="12">
        <f t="shared" si="3"/>
        <v>128563</v>
      </c>
      <c r="K14" s="11">
        <f>H14/E14*100</f>
        <v>19.268458940285722</v>
      </c>
      <c r="L14" s="11">
        <f>I14/F14*100</f>
        <v>19.38102668224818</v>
      </c>
      <c r="M14" s="31">
        <f>J14/G14*100</f>
        <v>19.043701430880944</v>
      </c>
    </row>
    <row r="15" spans="1:13" ht="31.5" customHeight="1">
      <c r="A15" s="52"/>
      <c r="B15" s="51"/>
      <c r="C15" s="72"/>
      <c r="D15" s="5" t="s">
        <v>0</v>
      </c>
      <c r="E15" s="12">
        <f>F15+G15</f>
        <v>4267.3</v>
      </c>
      <c r="F15" s="12">
        <v>0</v>
      </c>
      <c r="G15" s="12">
        <v>4267.3</v>
      </c>
      <c r="H15" s="12">
        <f>I15+J15</f>
        <v>2.2</v>
      </c>
      <c r="I15" s="12">
        <v>0</v>
      </c>
      <c r="J15" s="11">
        <v>2.2</v>
      </c>
      <c r="K15" s="11">
        <f aca="true" t="shared" si="4" ref="K15:K46">H15/E15*100</f>
        <v>0.05155484732734985</v>
      </c>
      <c r="L15" s="11">
        <v>0</v>
      </c>
      <c r="M15" s="31">
        <f aca="true" t="shared" si="5" ref="M15:M50">J15/G15*100</f>
        <v>0.05155484732734985</v>
      </c>
    </row>
    <row r="16" spans="1:13" ht="16.5" customHeight="1">
      <c r="A16" s="52"/>
      <c r="B16" s="51"/>
      <c r="C16" s="72"/>
      <c r="D16" s="5" t="s">
        <v>2</v>
      </c>
      <c r="E16" s="12">
        <f>F16+G16</f>
        <v>2018749.7</v>
      </c>
      <c r="F16" s="12">
        <v>1347922.4</v>
      </c>
      <c r="G16" s="12">
        <v>670827.3</v>
      </c>
      <c r="H16" s="12">
        <f>I16+J16</f>
        <v>389802</v>
      </c>
      <c r="I16" s="12">
        <v>261241.2</v>
      </c>
      <c r="J16" s="11">
        <v>128560.8</v>
      </c>
      <c r="K16" s="11">
        <f t="shared" si="4"/>
        <v>19.30908026884165</v>
      </c>
      <c r="L16" s="11">
        <f>I16/F16*100</f>
        <v>19.38102668224818</v>
      </c>
      <c r="M16" s="31">
        <f t="shared" si="5"/>
        <v>19.16451521874557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6637.4</v>
      </c>
      <c r="F17" s="12">
        <v>0</v>
      </c>
      <c r="G17" s="12">
        <v>6637.4</v>
      </c>
      <c r="H17" s="12">
        <f>I17+J17</f>
        <v>0</v>
      </c>
      <c r="I17" s="12">
        <v>0</v>
      </c>
      <c r="J17" s="11">
        <v>0</v>
      </c>
      <c r="K17" s="11">
        <f t="shared" si="4"/>
        <v>0</v>
      </c>
      <c r="L17" s="11">
        <v>0</v>
      </c>
      <c r="M17" s="31">
        <f t="shared" si="5"/>
        <v>0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8358.7</v>
      </c>
      <c r="F18" s="12">
        <v>0</v>
      </c>
      <c r="G18" s="12">
        <v>8358.7</v>
      </c>
      <c r="H18" s="12">
        <f>I18+J18</f>
        <v>1921.6</v>
      </c>
      <c r="I18" s="12">
        <v>0</v>
      </c>
      <c r="J18" s="11">
        <v>1921.6</v>
      </c>
      <c r="K18" s="11">
        <f t="shared" si="4"/>
        <v>22.98922081184873</v>
      </c>
      <c r="L18" s="11">
        <v>0</v>
      </c>
      <c r="M18" s="31">
        <f t="shared" si="5"/>
        <v>22.98922081184873</v>
      </c>
    </row>
    <row r="19" spans="1:13" ht="15.75" customHeight="1">
      <c r="A19" s="45">
        <v>2</v>
      </c>
      <c r="B19" s="39" t="s">
        <v>178</v>
      </c>
      <c r="C19" s="72" t="s">
        <v>164</v>
      </c>
      <c r="D19" s="73"/>
      <c r="E19" s="12">
        <f aca="true" t="shared" si="6" ref="E19:J19">E20+E21+E22+E23+E24+E25+E26</f>
        <v>148232.3</v>
      </c>
      <c r="F19" s="12">
        <f t="shared" si="6"/>
        <v>133859</v>
      </c>
      <c r="G19" s="12">
        <f t="shared" si="6"/>
        <v>14373.300000000001</v>
      </c>
      <c r="H19" s="12">
        <f t="shared" si="6"/>
        <v>32653.100000000002</v>
      </c>
      <c r="I19" s="12">
        <f t="shared" si="6"/>
        <v>32219.2</v>
      </c>
      <c r="J19" s="12">
        <f t="shared" si="6"/>
        <v>433.9</v>
      </c>
      <c r="K19" s="11">
        <f t="shared" si="4"/>
        <v>22.02832985793245</v>
      </c>
      <c r="L19" s="11">
        <f>I19/F19*100</f>
        <v>24.069505972702622</v>
      </c>
      <c r="M19" s="31">
        <f t="shared" si="5"/>
        <v>3.0187917875505272</v>
      </c>
    </row>
    <row r="20" spans="1:13" ht="30.75" customHeight="1">
      <c r="A20" s="52"/>
      <c r="B20" s="69"/>
      <c r="C20" s="63" t="s">
        <v>51</v>
      </c>
      <c r="D20" s="61" t="s">
        <v>158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0</v>
      </c>
      <c r="I20" s="12">
        <v>0</v>
      </c>
      <c r="J20" s="11">
        <v>0</v>
      </c>
      <c r="K20" s="11">
        <f t="shared" si="4"/>
        <v>0</v>
      </c>
      <c r="L20" s="11">
        <v>0</v>
      </c>
      <c r="M20" s="31">
        <f t="shared" si="5"/>
        <v>0</v>
      </c>
    </row>
    <row r="21" spans="1:13" ht="16.5" customHeight="1">
      <c r="A21" s="52"/>
      <c r="B21" s="69"/>
      <c r="C21" s="64"/>
      <c r="D21" s="61" t="s">
        <v>2</v>
      </c>
      <c r="E21" s="12">
        <f t="shared" si="7"/>
        <v>10920.8</v>
      </c>
      <c r="F21" s="12">
        <v>5208.6</v>
      </c>
      <c r="G21" s="12">
        <v>5712.2</v>
      </c>
      <c r="H21" s="12">
        <f t="shared" si="8"/>
        <v>245.9</v>
      </c>
      <c r="I21" s="12">
        <v>0</v>
      </c>
      <c r="J21" s="11">
        <v>245.9</v>
      </c>
      <c r="K21" s="11">
        <f t="shared" si="4"/>
        <v>2.2516665445754893</v>
      </c>
      <c r="L21" s="11">
        <v>0</v>
      </c>
      <c r="M21" s="31">
        <f t="shared" si="5"/>
        <v>4.304821259759812</v>
      </c>
    </row>
    <row r="22" spans="1:13" ht="15.75">
      <c r="A22" s="52"/>
      <c r="B22" s="69"/>
      <c r="C22" s="64"/>
      <c r="D22" s="61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188</v>
      </c>
      <c r="I22" s="12">
        <v>0</v>
      </c>
      <c r="J22" s="11">
        <v>188</v>
      </c>
      <c r="K22" s="11">
        <f t="shared" si="4"/>
        <v>17.09090909090909</v>
      </c>
      <c r="L22" s="11">
        <v>0</v>
      </c>
      <c r="M22" s="31">
        <f t="shared" si="5"/>
        <v>17.09090909090909</v>
      </c>
    </row>
    <row r="23" spans="1:13" ht="31.5">
      <c r="A23" s="52"/>
      <c r="B23" s="69"/>
      <c r="C23" s="64"/>
      <c r="D23" s="61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0</v>
      </c>
      <c r="I23" s="12">
        <v>0</v>
      </c>
      <c r="J23" s="11">
        <v>0</v>
      </c>
      <c r="K23" s="11">
        <f t="shared" si="4"/>
        <v>0</v>
      </c>
      <c r="L23" s="11">
        <v>0</v>
      </c>
      <c r="M23" s="31">
        <f t="shared" si="5"/>
        <v>0</v>
      </c>
    </row>
    <row r="24" spans="1:13" ht="31.5" customHeight="1">
      <c r="A24" s="52"/>
      <c r="B24" s="69"/>
      <c r="C24" s="64"/>
      <c r="D24" s="61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0</v>
      </c>
      <c r="I24" s="12">
        <v>0</v>
      </c>
      <c r="J24" s="11">
        <v>0</v>
      </c>
      <c r="K24" s="11">
        <f t="shared" si="4"/>
        <v>0</v>
      </c>
      <c r="L24" s="11">
        <v>0</v>
      </c>
      <c r="M24" s="31">
        <f t="shared" si="5"/>
        <v>0</v>
      </c>
    </row>
    <row r="25" spans="1:13" ht="30.75" customHeight="1">
      <c r="A25" s="52"/>
      <c r="B25" s="69"/>
      <c r="C25" s="64"/>
      <c r="D25" s="61" t="s">
        <v>5</v>
      </c>
      <c r="E25" s="12">
        <f t="shared" si="7"/>
        <v>130983</v>
      </c>
      <c r="F25" s="12">
        <v>128650.4</v>
      </c>
      <c r="G25" s="12">
        <v>2332.6</v>
      </c>
      <c r="H25" s="12">
        <f t="shared" si="8"/>
        <v>32219.2</v>
      </c>
      <c r="I25" s="12">
        <v>32219.2</v>
      </c>
      <c r="J25" s="11">
        <v>0</v>
      </c>
      <c r="K25" s="11">
        <f t="shared" si="4"/>
        <v>24.598001267340035</v>
      </c>
      <c r="L25" s="11">
        <f>I25/F25*100</f>
        <v>25.043995199393088</v>
      </c>
      <c r="M25" s="31">
        <f t="shared" si="5"/>
        <v>0</v>
      </c>
    </row>
    <row r="26" spans="1:13" ht="30.75" customHeight="1">
      <c r="A26" s="52"/>
      <c r="B26" s="69"/>
      <c r="C26" s="65"/>
      <c r="D26" s="61" t="s">
        <v>6</v>
      </c>
      <c r="E26" s="12">
        <f t="shared" si="7"/>
        <v>3008.5</v>
      </c>
      <c r="F26" s="12">
        <v>0</v>
      </c>
      <c r="G26" s="12">
        <v>3008.5</v>
      </c>
      <c r="H26" s="12">
        <f t="shared" si="8"/>
        <v>0</v>
      </c>
      <c r="I26" s="12">
        <v>0</v>
      </c>
      <c r="J26" s="11">
        <v>0</v>
      </c>
      <c r="K26" s="11">
        <f t="shared" si="4"/>
        <v>0</v>
      </c>
      <c r="L26" s="11">
        <v>0</v>
      </c>
      <c r="M26" s="31">
        <f t="shared" si="5"/>
        <v>0</v>
      </c>
    </row>
    <row r="27" spans="1:13" ht="30.75" customHeight="1">
      <c r="A27" s="45">
        <v>3</v>
      </c>
      <c r="B27" s="39" t="s">
        <v>20</v>
      </c>
      <c r="C27" s="72" t="s">
        <v>165</v>
      </c>
      <c r="D27" s="73"/>
      <c r="E27" s="12">
        <f aca="true" t="shared" si="9" ref="E27:J27">E28</f>
        <v>35634.1</v>
      </c>
      <c r="F27" s="12">
        <f t="shared" si="9"/>
        <v>0</v>
      </c>
      <c r="G27" s="12">
        <f t="shared" si="9"/>
        <v>35634.1</v>
      </c>
      <c r="H27" s="12">
        <f t="shared" si="9"/>
        <v>7386.9</v>
      </c>
      <c r="I27" s="12">
        <f t="shared" si="9"/>
        <v>0</v>
      </c>
      <c r="J27" s="12">
        <f t="shared" si="9"/>
        <v>7386.9</v>
      </c>
      <c r="K27" s="11">
        <f t="shared" si="4"/>
        <v>20.729862687706436</v>
      </c>
      <c r="L27" s="11">
        <v>0</v>
      </c>
      <c r="M27" s="31">
        <f t="shared" si="5"/>
        <v>20.729862687706436</v>
      </c>
    </row>
    <row r="28" spans="1:13" ht="31.5" customHeight="1">
      <c r="A28" s="54"/>
      <c r="B28" s="41"/>
      <c r="C28" s="44" t="s">
        <v>51</v>
      </c>
      <c r="D28" s="5" t="s">
        <v>7</v>
      </c>
      <c r="E28" s="12">
        <f>F28+G28</f>
        <v>35634.1</v>
      </c>
      <c r="F28" s="12">
        <v>0</v>
      </c>
      <c r="G28" s="12">
        <v>35634.1</v>
      </c>
      <c r="H28" s="12">
        <f>I28+J28</f>
        <v>7386.9</v>
      </c>
      <c r="I28" s="12">
        <v>0</v>
      </c>
      <c r="J28" s="11">
        <v>7386.9</v>
      </c>
      <c r="K28" s="11">
        <f t="shared" si="4"/>
        <v>20.729862687706436</v>
      </c>
      <c r="L28" s="11">
        <v>0</v>
      </c>
      <c r="M28" s="31">
        <f t="shared" si="5"/>
        <v>20.729862687706436</v>
      </c>
    </row>
    <row r="29" spans="1:13" ht="30" customHeight="1">
      <c r="A29" s="9">
        <v>4</v>
      </c>
      <c r="B29" s="8" t="s">
        <v>21</v>
      </c>
      <c r="C29" s="73" t="s">
        <v>148</v>
      </c>
      <c r="D29" s="73"/>
      <c r="E29" s="12">
        <f aca="true" t="shared" si="10" ref="E29:J29">E30+E31+E32+E33+E34</f>
        <v>390701.80000000005</v>
      </c>
      <c r="F29" s="12">
        <f t="shared" si="10"/>
        <v>46845.4</v>
      </c>
      <c r="G29" s="12">
        <f t="shared" si="10"/>
        <v>343856.4</v>
      </c>
      <c r="H29" s="12">
        <f t="shared" si="10"/>
        <v>84929.90000000001</v>
      </c>
      <c r="I29" s="12">
        <f t="shared" si="10"/>
        <v>11700.2</v>
      </c>
      <c r="J29" s="12">
        <f t="shared" si="10"/>
        <v>73229.7</v>
      </c>
      <c r="K29" s="11">
        <f t="shared" si="4"/>
        <v>21.737780578436034</v>
      </c>
      <c r="L29" s="11">
        <f>I29/F29*100</f>
        <v>24.976198303355293</v>
      </c>
      <c r="M29" s="31">
        <f t="shared" si="5"/>
        <v>21.296593578016868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20394.7</v>
      </c>
      <c r="F30" s="12">
        <v>0</v>
      </c>
      <c r="G30" s="12">
        <v>20394.7</v>
      </c>
      <c r="H30" s="12">
        <f>I30+J30</f>
        <v>1119.2</v>
      </c>
      <c r="I30" s="12">
        <v>0</v>
      </c>
      <c r="J30" s="11">
        <v>1119.2</v>
      </c>
      <c r="K30" s="11">
        <f t="shared" si="4"/>
        <v>5.487700235845587</v>
      </c>
      <c r="L30" s="11">
        <v>0</v>
      </c>
      <c r="M30" s="31">
        <f t="shared" si="5"/>
        <v>5.487700235845587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5858.3</v>
      </c>
      <c r="F31" s="12">
        <v>0</v>
      </c>
      <c r="G31" s="12">
        <v>5858.3</v>
      </c>
      <c r="H31" s="12">
        <f>I31+J31</f>
        <v>0</v>
      </c>
      <c r="I31" s="12">
        <v>0</v>
      </c>
      <c r="J31" s="11">
        <v>0</v>
      </c>
      <c r="K31" s="11">
        <f t="shared" si="4"/>
        <v>0</v>
      </c>
      <c r="L31" s="11">
        <v>0</v>
      </c>
      <c r="M31" s="31">
        <f t="shared" si="5"/>
        <v>0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38232</v>
      </c>
      <c r="F32" s="12">
        <v>0</v>
      </c>
      <c r="G32" s="12">
        <v>38232</v>
      </c>
      <c r="H32" s="12">
        <f>I32+J32</f>
        <v>8242.3</v>
      </c>
      <c r="I32" s="12">
        <v>0</v>
      </c>
      <c r="J32" s="11">
        <v>8242.3</v>
      </c>
      <c r="K32" s="11">
        <f t="shared" si="4"/>
        <v>21.55864197530864</v>
      </c>
      <c r="L32" s="11">
        <v>0</v>
      </c>
      <c r="M32" s="31">
        <f t="shared" si="5"/>
        <v>21.55864197530864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321999.4</v>
      </c>
      <c r="F33" s="12">
        <v>46845.4</v>
      </c>
      <c r="G33" s="12">
        <v>275154</v>
      </c>
      <c r="H33" s="12">
        <f>I33+J33</f>
        <v>74661.1</v>
      </c>
      <c r="I33" s="12">
        <v>11700.2</v>
      </c>
      <c r="J33" s="11">
        <v>62960.9</v>
      </c>
      <c r="K33" s="11">
        <f t="shared" si="4"/>
        <v>23.18672022370228</v>
      </c>
      <c r="L33" s="11">
        <f>I33/F33*100</f>
        <v>24.976198303355293</v>
      </c>
      <c r="M33" s="31">
        <f t="shared" si="5"/>
        <v>22.882058774359088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4217.4</v>
      </c>
      <c r="F34" s="12">
        <v>0</v>
      </c>
      <c r="G34" s="12">
        <v>4217.4</v>
      </c>
      <c r="H34" s="12">
        <f>I34+J34</f>
        <v>907.3</v>
      </c>
      <c r="I34" s="12">
        <v>0</v>
      </c>
      <c r="J34" s="12">
        <v>907.3</v>
      </c>
      <c r="K34" s="11">
        <f t="shared" si="4"/>
        <v>21.51325461184616</v>
      </c>
      <c r="L34" s="11">
        <v>0</v>
      </c>
      <c r="M34" s="31">
        <f t="shared" si="5"/>
        <v>21.51325461184616</v>
      </c>
    </row>
    <row r="35" spans="1:13" ht="47.25" customHeight="1">
      <c r="A35" s="9">
        <v>5</v>
      </c>
      <c r="B35" s="8" t="s">
        <v>22</v>
      </c>
      <c r="C35" s="73" t="s">
        <v>149</v>
      </c>
      <c r="D35" s="73"/>
      <c r="E35" s="12">
        <f aca="true" t="shared" si="11" ref="E35:J35">E36+E37+E40+E44+E47</f>
        <v>29102.3</v>
      </c>
      <c r="F35" s="12">
        <f t="shared" si="11"/>
        <v>0</v>
      </c>
      <c r="G35" s="12">
        <f t="shared" si="11"/>
        <v>29102.3</v>
      </c>
      <c r="H35" s="12">
        <f t="shared" si="11"/>
        <v>4663.700000000001</v>
      </c>
      <c r="I35" s="12">
        <f t="shared" si="11"/>
        <v>0</v>
      </c>
      <c r="J35" s="12">
        <f t="shared" si="11"/>
        <v>4663.700000000001</v>
      </c>
      <c r="K35" s="11">
        <f t="shared" si="4"/>
        <v>16.0251938850194</v>
      </c>
      <c r="L35" s="11">
        <v>0</v>
      </c>
      <c r="M35" s="31">
        <f t="shared" si="5"/>
        <v>16.0251938850194</v>
      </c>
    </row>
    <row r="36" spans="1:13" ht="111" customHeight="1">
      <c r="A36" s="22" t="s">
        <v>62</v>
      </c>
      <c r="B36" s="23"/>
      <c r="C36" s="20" t="s">
        <v>61</v>
      </c>
      <c r="D36" s="5" t="s">
        <v>158</v>
      </c>
      <c r="E36" s="12">
        <f>F36+G36</f>
        <v>3225</v>
      </c>
      <c r="F36" s="12">
        <v>0</v>
      </c>
      <c r="G36" s="12">
        <v>3225</v>
      </c>
      <c r="H36" s="12">
        <f>I36+J36</f>
        <v>0</v>
      </c>
      <c r="I36" s="12">
        <v>0</v>
      </c>
      <c r="J36" s="11">
        <v>0</v>
      </c>
      <c r="K36" s="11">
        <f t="shared" si="4"/>
        <v>0</v>
      </c>
      <c r="L36" s="11">
        <v>0</v>
      </c>
      <c r="M36" s="31">
        <f t="shared" si="5"/>
        <v>0</v>
      </c>
    </row>
    <row r="37" spans="1:13" ht="18" customHeight="1">
      <c r="A37" s="38" t="s">
        <v>63</v>
      </c>
      <c r="B37" s="55"/>
      <c r="C37" s="72" t="s">
        <v>64</v>
      </c>
      <c r="D37" s="4" t="s">
        <v>19</v>
      </c>
      <c r="E37" s="12">
        <f aca="true" t="shared" si="12" ref="E37:J37">SUM(E38:E39)</f>
        <v>8275</v>
      </c>
      <c r="F37" s="12">
        <f t="shared" si="12"/>
        <v>0</v>
      </c>
      <c r="G37" s="12">
        <f t="shared" si="12"/>
        <v>8275</v>
      </c>
      <c r="H37" s="12">
        <f t="shared" si="12"/>
        <v>1059</v>
      </c>
      <c r="I37" s="12">
        <f t="shared" si="12"/>
        <v>0</v>
      </c>
      <c r="J37" s="12">
        <f t="shared" si="12"/>
        <v>1059</v>
      </c>
      <c r="K37" s="11">
        <f t="shared" si="4"/>
        <v>12.797583081570995</v>
      </c>
      <c r="L37" s="11">
        <v>0</v>
      </c>
      <c r="M37" s="31">
        <f t="shared" si="5"/>
        <v>12.797583081570995</v>
      </c>
    </row>
    <row r="38" spans="1:13" ht="32.25" customHeight="1">
      <c r="A38" s="52"/>
      <c r="B38" s="53"/>
      <c r="C38" s="72"/>
      <c r="D38" s="5" t="s">
        <v>158</v>
      </c>
      <c r="E38" s="12">
        <f>F38+G38</f>
        <v>7515</v>
      </c>
      <c r="F38" s="12">
        <v>0</v>
      </c>
      <c r="G38" s="12">
        <v>7515</v>
      </c>
      <c r="H38" s="12">
        <f>I38+J38</f>
        <v>1059</v>
      </c>
      <c r="I38" s="12">
        <v>0</v>
      </c>
      <c r="J38" s="11">
        <v>1059</v>
      </c>
      <c r="K38" s="11">
        <f t="shared" si="4"/>
        <v>14.09181636726547</v>
      </c>
      <c r="L38" s="11">
        <v>0</v>
      </c>
      <c r="M38" s="31">
        <f t="shared" si="5"/>
        <v>14.09181636726547</v>
      </c>
    </row>
    <row r="39" spans="1:13" ht="32.25" customHeight="1">
      <c r="A39" s="46"/>
      <c r="B39" s="47"/>
      <c r="C39" s="72"/>
      <c r="D39" s="5" t="s">
        <v>11</v>
      </c>
      <c r="E39" s="12">
        <f>F39+G39</f>
        <v>760</v>
      </c>
      <c r="F39" s="12">
        <v>0</v>
      </c>
      <c r="G39" s="12">
        <v>760</v>
      </c>
      <c r="H39" s="12">
        <f>I39+J39</f>
        <v>0</v>
      </c>
      <c r="I39" s="12">
        <v>0</v>
      </c>
      <c r="J39" s="11">
        <v>0</v>
      </c>
      <c r="K39" s="11">
        <f t="shared" si="4"/>
        <v>0</v>
      </c>
      <c r="L39" s="11">
        <v>0</v>
      </c>
      <c r="M39" s="31">
        <f t="shared" si="5"/>
        <v>0</v>
      </c>
    </row>
    <row r="40" spans="1:13" ht="15.75" customHeight="1">
      <c r="A40" s="38" t="s">
        <v>65</v>
      </c>
      <c r="B40" s="55"/>
      <c r="C40" s="72" t="s">
        <v>66</v>
      </c>
      <c r="D40" s="4" t="s">
        <v>19</v>
      </c>
      <c r="E40" s="12">
        <f aca="true" t="shared" si="13" ref="E40:J40">SUM(E41:E43)</f>
        <v>332.5</v>
      </c>
      <c r="F40" s="12">
        <f t="shared" si="13"/>
        <v>0</v>
      </c>
      <c r="G40" s="12">
        <f t="shared" si="13"/>
        <v>332.5</v>
      </c>
      <c r="H40" s="12">
        <f t="shared" si="13"/>
        <v>0</v>
      </c>
      <c r="I40" s="12">
        <f t="shared" si="13"/>
        <v>0</v>
      </c>
      <c r="J40" s="12">
        <f t="shared" si="13"/>
        <v>0</v>
      </c>
      <c r="K40" s="11">
        <f t="shared" si="4"/>
        <v>0</v>
      </c>
      <c r="L40" s="11">
        <v>0</v>
      </c>
      <c r="M40" s="31">
        <f t="shared" si="5"/>
        <v>0</v>
      </c>
    </row>
    <row r="41" spans="1:13" ht="31.5">
      <c r="A41" s="52"/>
      <c r="B41" s="53"/>
      <c r="C41" s="72"/>
      <c r="D41" s="5" t="s">
        <v>158</v>
      </c>
      <c r="E41" s="12">
        <f aca="true" t="shared" si="14" ref="E41:E47">F41+G41</f>
        <v>222.5</v>
      </c>
      <c r="F41" s="12">
        <v>0</v>
      </c>
      <c r="G41" s="12">
        <v>222.5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4"/>
        <v>0</v>
      </c>
      <c r="L41" s="11">
        <v>0</v>
      </c>
      <c r="M41" s="31">
        <f t="shared" si="5"/>
        <v>0</v>
      </c>
    </row>
    <row r="42" spans="1:13" ht="15.75">
      <c r="A42" s="52"/>
      <c r="B42" s="53"/>
      <c r="C42" s="72"/>
      <c r="D42" s="5" t="s">
        <v>8</v>
      </c>
      <c r="E42" s="12">
        <f t="shared" si="14"/>
        <v>100</v>
      </c>
      <c r="F42" s="12">
        <v>0</v>
      </c>
      <c r="G42" s="12">
        <v>100</v>
      </c>
      <c r="H42" s="12">
        <f t="shared" si="15"/>
        <v>0</v>
      </c>
      <c r="I42" s="12">
        <v>0</v>
      </c>
      <c r="J42" s="11">
        <v>0</v>
      </c>
      <c r="K42" s="11">
        <f t="shared" si="4"/>
        <v>0</v>
      </c>
      <c r="L42" s="11">
        <v>0</v>
      </c>
      <c r="M42" s="31">
        <f t="shared" si="5"/>
        <v>0</v>
      </c>
    </row>
    <row r="43" spans="1:13" ht="31.5">
      <c r="A43" s="46"/>
      <c r="B43" s="47"/>
      <c r="C43" s="72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4"/>
        <v>0</v>
      </c>
      <c r="L43" s="11">
        <v>0</v>
      </c>
      <c r="M43" s="31">
        <f t="shared" si="5"/>
        <v>0</v>
      </c>
    </row>
    <row r="44" spans="1:13" ht="16.5" customHeight="1">
      <c r="A44" s="42" t="s">
        <v>67</v>
      </c>
      <c r="B44" s="53"/>
      <c r="C44" s="72" t="s">
        <v>68</v>
      </c>
      <c r="D44" s="4" t="s">
        <v>19</v>
      </c>
      <c r="E44" s="12">
        <f aca="true" t="shared" si="16" ref="E44:J44">SUM(E45:E46)</f>
        <v>2508.8</v>
      </c>
      <c r="F44" s="12">
        <f t="shared" si="16"/>
        <v>0</v>
      </c>
      <c r="G44" s="12">
        <f t="shared" si="16"/>
        <v>2508.8</v>
      </c>
      <c r="H44" s="12">
        <f t="shared" si="16"/>
        <v>14.9</v>
      </c>
      <c r="I44" s="12">
        <f t="shared" si="16"/>
        <v>0</v>
      </c>
      <c r="J44" s="12">
        <f t="shared" si="16"/>
        <v>14.9</v>
      </c>
      <c r="K44" s="11">
        <f t="shared" si="4"/>
        <v>0.5939094387755102</v>
      </c>
      <c r="L44" s="11">
        <v>0</v>
      </c>
      <c r="M44" s="31">
        <f t="shared" si="5"/>
        <v>0.5939094387755102</v>
      </c>
    </row>
    <row r="45" spans="1:13" ht="30" customHeight="1">
      <c r="A45" s="52"/>
      <c r="B45" s="53"/>
      <c r="C45" s="72"/>
      <c r="D45" s="5" t="s">
        <v>158</v>
      </c>
      <c r="E45" s="12">
        <f t="shared" si="14"/>
        <v>1267.6</v>
      </c>
      <c r="F45" s="12">
        <v>0</v>
      </c>
      <c r="G45" s="12">
        <v>1267.6</v>
      </c>
      <c r="H45" s="12">
        <f t="shared" si="15"/>
        <v>14.9</v>
      </c>
      <c r="I45" s="12">
        <v>0</v>
      </c>
      <c r="J45" s="11">
        <v>14.9</v>
      </c>
      <c r="K45" s="11">
        <f t="shared" si="4"/>
        <v>1.175449668665194</v>
      </c>
      <c r="L45" s="11">
        <v>0</v>
      </c>
      <c r="M45" s="31">
        <f t="shared" si="5"/>
        <v>1.175449668665194</v>
      </c>
    </row>
    <row r="46" spans="1:13" ht="45.75" customHeight="1">
      <c r="A46" s="46"/>
      <c r="B46" s="47"/>
      <c r="C46" s="72"/>
      <c r="D46" s="5" t="s">
        <v>12</v>
      </c>
      <c r="E46" s="12">
        <f t="shared" si="14"/>
        <v>1241.2</v>
      </c>
      <c r="F46" s="12">
        <v>0</v>
      </c>
      <c r="G46" s="12">
        <v>1241.2</v>
      </c>
      <c r="H46" s="12">
        <f t="shared" si="15"/>
        <v>0</v>
      </c>
      <c r="I46" s="12">
        <v>0</v>
      </c>
      <c r="J46" s="11">
        <v>0</v>
      </c>
      <c r="K46" s="11">
        <f t="shared" si="4"/>
        <v>0</v>
      </c>
      <c r="L46" s="11">
        <v>0</v>
      </c>
      <c r="M46" s="31">
        <f t="shared" si="5"/>
        <v>0</v>
      </c>
    </row>
    <row r="47" spans="1:13" ht="125.25" customHeight="1">
      <c r="A47" s="22" t="s">
        <v>69</v>
      </c>
      <c r="B47" s="23"/>
      <c r="C47" s="20" t="s">
        <v>70</v>
      </c>
      <c r="D47" s="5" t="s">
        <v>158</v>
      </c>
      <c r="E47" s="12">
        <f t="shared" si="14"/>
        <v>14761</v>
      </c>
      <c r="F47" s="12">
        <v>0</v>
      </c>
      <c r="G47" s="12">
        <v>14761</v>
      </c>
      <c r="H47" s="12">
        <f t="shared" si="15"/>
        <v>3589.8</v>
      </c>
      <c r="I47" s="12">
        <v>0</v>
      </c>
      <c r="J47" s="11">
        <v>3589.8</v>
      </c>
      <c r="K47" s="11">
        <f aca="true" t="shared" si="17" ref="K47:K73">H47/E47*100</f>
        <v>24.31949054942077</v>
      </c>
      <c r="L47" s="11">
        <v>0</v>
      </c>
      <c r="M47" s="31">
        <f t="shared" si="5"/>
        <v>24.31949054942077</v>
      </c>
    </row>
    <row r="48" spans="1:13" ht="46.5" customHeight="1">
      <c r="A48" s="9">
        <v>6</v>
      </c>
      <c r="B48" s="8" t="s">
        <v>23</v>
      </c>
      <c r="C48" s="73" t="s">
        <v>150</v>
      </c>
      <c r="D48" s="73"/>
      <c r="E48" s="12">
        <f aca="true" t="shared" si="18" ref="E48:J48">E49+E52+E53+E54</f>
        <v>34628.9</v>
      </c>
      <c r="F48" s="12">
        <f t="shared" si="18"/>
        <v>281.3</v>
      </c>
      <c r="G48" s="12">
        <f t="shared" si="18"/>
        <v>34347.6</v>
      </c>
      <c r="H48" s="12">
        <f t="shared" si="18"/>
        <v>6161.6</v>
      </c>
      <c r="I48" s="12">
        <f t="shared" si="18"/>
        <v>0</v>
      </c>
      <c r="J48" s="12">
        <f t="shared" si="18"/>
        <v>6161.6</v>
      </c>
      <c r="K48" s="11">
        <f t="shared" si="17"/>
        <v>17.793230509776517</v>
      </c>
      <c r="L48" s="11">
        <f>I48/F48*100</f>
        <v>0</v>
      </c>
      <c r="M48" s="31">
        <f t="shared" si="5"/>
        <v>17.938953522225717</v>
      </c>
    </row>
    <row r="49" spans="1:13" ht="17.25" customHeight="1">
      <c r="A49" s="38" t="s">
        <v>71</v>
      </c>
      <c r="B49" s="39"/>
      <c r="C49" s="91" t="s">
        <v>72</v>
      </c>
      <c r="D49" s="4" t="s">
        <v>19</v>
      </c>
      <c r="E49" s="12">
        <f>SUM(F49:G49)</f>
        <v>29107</v>
      </c>
      <c r="F49" s="12">
        <f>SUM(F50:F51)</f>
        <v>281.3</v>
      </c>
      <c r="G49" s="12">
        <f>SUM(G50:G51)</f>
        <v>28825.7</v>
      </c>
      <c r="H49" s="12">
        <f aca="true" t="shared" si="19" ref="H49:H54">SUM(I49:J49)</f>
        <v>5091.3</v>
      </c>
      <c r="I49" s="12">
        <f>SUM(I50:I51)</f>
        <v>0</v>
      </c>
      <c r="J49" s="12">
        <f>SUM(J50:J51)</f>
        <v>5091.3</v>
      </c>
      <c r="K49" s="11">
        <f t="shared" si="17"/>
        <v>17.491668670766483</v>
      </c>
      <c r="L49" s="11">
        <f>I49/F49*100</f>
        <v>0</v>
      </c>
      <c r="M49" s="31">
        <f t="shared" si="5"/>
        <v>17.662363793420454</v>
      </c>
    </row>
    <row r="50" spans="1:13" ht="31.5" customHeight="1">
      <c r="A50" s="42"/>
      <c r="B50" s="43"/>
      <c r="C50" s="92"/>
      <c r="D50" s="5" t="s">
        <v>1</v>
      </c>
      <c r="E50" s="12">
        <f>SUM(F50:G50)</f>
        <v>28950.7</v>
      </c>
      <c r="F50" s="12">
        <v>125</v>
      </c>
      <c r="G50" s="12">
        <v>28825.7</v>
      </c>
      <c r="H50" s="12">
        <f t="shared" si="19"/>
        <v>5091.3</v>
      </c>
      <c r="I50" s="12">
        <v>0</v>
      </c>
      <c r="J50" s="11">
        <v>5091.3</v>
      </c>
      <c r="K50" s="11">
        <f t="shared" si="17"/>
        <v>17.58610327211432</v>
      </c>
      <c r="L50" s="11">
        <f>I50/F50*100</f>
        <v>0</v>
      </c>
      <c r="M50" s="31">
        <f t="shared" si="5"/>
        <v>17.662363793420454</v>
      </c>
    </row>
    <row r="51" spans="1:13" ht="16.5" customHeight="1">
      <c r="A51" s="40"/>
      <c r="B51" s="41"/>
      <c r="C51" s="93"/>
      <c r="D51" s="61" t="s">
        <v>2</v>
      </c>
      <c r="E51" s="12">
        <f>SUM(F51:G51)</f>
        <v>156.3</v>
      </c>
      <c r="F51" s="12">
        <v>156.3</v>
      </c>
      <c r="G51" s="12">
        <v>0</v>
      </c>
      <c r="H51" s="12">
        <f t="shared" si="19"/>
        <v>0</v>
      </c>
      <c r="I51" s="12">
        <v>0</v>
      </c>
      <c r="J51" s="11">
        <v>0</v>
      </c>
      <c r="K51" s="11">
        <f t="shared" si="17"/>
        <v>0</v>
      </c>
      <c r="L51" s="11">
        <f>I51/F51*100</f>
        <v>0</v>
      </c>
      <c r="M51" s="31"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2000</v>
      </c>
      <c r="F52" s="12">
        <v>0</v>
      </c>
      <c r="G52" s="12">
        <v>2000</v>
      </c>
      <c r="H52" s="12">
        <f t="shared" si="19"/>
        <v>286.5</v>
      </c>
      <c r="I52" s="12">
        <v>0</v>
      </c>
      <c r="J52" s="11">
        <v>286.5</v>
      </c>
      <c r="K52" s="11">
        <f t="shared" si="17"/>
        <v>14.325</v>
      </c>
      <c r="L52" s="11">
        <v>0</v>
      </c>
      <c r="M52" s="31">
        <f aca="true" t="shared" si="20" ref="M52:M73">J52/G52*100</f>
        <v>14.325</v>
      </c>
    </row>
    <row r="53" spans="1:13" ht="48" customHeight="1">
      <c r="A53" s="38" t="s">
        <v>75</v>
      </c>
      <c r="B53" s="39"/>
      <c r="C53" s="63" t="s">
        <v>76</v>
      </c>
      <c r="D53" s="4" t="s">
        <v>9</v>
      </c>
      <c r="E53" s="12">
        <f>SUM(F53:G53)</f>
        <v>400</v>
      </c>
      <c r="F53" s="12">
        <v>0</v>
      </c>
      <c r="G53" s="12">
        <v>400</v>
      </c>
      <c r="H53" s="12">
        <f t="shared" si="19"/>
        <v>0</v>
      </c>
      <c r="I53" s="12">
        <v>0</v>
      </c>
      <c r="J53" s="12">
        <v>0</v>
      </c>
      <c r="K53" s="11">
        <f t="shared" si="17"/>
        <v>0</v>
      </c>
      <c r="L53" s="11">
        <v>0</v>
      </c>
      <c r="M53" s="31">
        <f t="shared" si="20"/>
        <v>0</v>
      </c>
    </row>
    <row r="54" spans="1:13" ht="31.5" customHeight="1">
      <c r="A54" s="22" t="s">
        <v>77</v>
      </c>
      <c r="B54" s="8"/>
      <c r="C54" s="20" t="s">
        <v>51</v>
      </c>
      <c r="D54" s="5" t="s">
        <v>1</v>
      </c>
      <c r="E54" s="12">
        <f>F54+G54</f>
        <v>3121.9</v>
      </c>
      <c r="F54" s="12">
        <v>0</v>
      </c>
      <c r="G54" s="12">
        <v>3121.9</v>
      </c>
      <c r="H54" s="12">
        <f t="shared" si="19"/>
        <v>783.8</v>
      </c>
      <c r="I54" s="12">
        <v>0</v>
      </c>
      <c r="J54" s="11">
        <v>783.8</v>
      </c>
      <c r="K54" s="11">
        <f t="shared" si="17"/>
        <v>25.10650565360838</v>
      </c>
      <c r="L54" s="11">
        <v>0</v>
      </c>
      <c r="M54" s="31">
        <f t="shared" si="20"/>
        <v>25.10650565360838</v>
      </c>
    </row>
    <row r="55" spans="1:13" ht="47.25" customHeight="1">
      <c r="A55" s="9">
        <v>7</v>
      </c>
      <c r="B55" s="8" t="s">
        <v>24</v>
      </c>
      <c r="C55" s="73" t="s">
        <v>151</v>
      </c>
      <c r="D55" s="73"/>
      <c r="E55" s="12">
        <f aca="true" t="shared" si="21" ref="E55:J55">E56+E57+E58</f>
        <v>10717</v>
      </c>
      <c r="F55" s="12">
        <f t="shared" si="21"/>
        <v>0</v>
      </c>
      <c r="G55" s="12">
        <f t="shared" si="21"/>
        <v>10717</v>
      </c>
      <c r="H55" s="12">
        <f t="shared" si="21"/>
        <v>0</v>
      </c>
      <c r="I55" s="12">
        <f t="shared" si="21"/>
        <v>0</v>
      </c>
      <c r="J55" s="12">
        <f t="shared" si="21"/>
        <v>0</v>
      </c>
      <c r="K55" s="11">
        <f t="shared" si="17"/>
        <v>0</v>
      </c>
      <c r="L55" s="11">
        <v>0</v>
      </c>
      <c r="M55" s="31">
        <f t="shared" si="20"/>
        <v>0</v>
      </c>
    </row>
    <row r="56" spans="1:13" ht="47.25" customHeight="1">
      <c r="A56" s="22" t="s">
        <v>78</v>
      </c>
      <c r="B56" s="8"/>
      <c r="C56" s="20" t="s">
        <v>79</v>
      </c>
      <c r="D56" s="5" t="s">
        <v>9</v>
      </c>
      <c r="E56" s="12">
        <f>F56+G56</f>
        <v>7611</v>
      </c>
      <c r="F56" s="12">
        <v>0</v>
      </c>
      <c r="G56" s="12">
        <v>7611</v>
      </c>
      <c r="H56" s="12">
        <f>I56+J56</f>
        <v>0</v>
      </c>
      <c r="I56" s="12">
        <v>0</v>
      </c>
      <c r="J56" s="12">
        <v>0</v>
      </c>
      <c r="K56" s="11">
        <f t="shared" si="17"/>
        <v>0</v>
      </c>
      <c r="L56" s="11">
        <v>0</v>
      </c>
      <c r="M56" s="31">
        <f t="shared" si="20"/>
        <v>0</v>
      </c>
    </row>
    <row r="57" spans="1:13" ht="48" customHeight="1">
      <c r="A57" s="22" t="s">
        <v>80</v>
      </c>
      <c r="B57" s="8"/>
      <c r="C57" s="20" t="s">
        <v>81</v>
      </c>
      <c r="D57" s="5" t="s">
        <v>9</v>
      </c>
      <c r="E57" s="12">
        <f>F57+G57</f>
        <v>2550</v>
      </c>
      <c r="F57" s="12">
        <v>0</v>
      </c>
      <c r="G57" s="12">
        <v>2550</v>
      </c>
      <c r="H57" s="12">
        <f>I57+J57</f>
        <v>0</v>
      </c>
      <c r="I57" s="12">
        <v>0</v>
      </c>
      <c r="J57" s="12">
        <v>0</v>
      </c>
      <c r="K57" s="11">
        <f t="shared" si="17"/>
        <v>0</v>
      </c>
      <c r="L57" s="11">
        <v>0</v>
      </c>
      <c r="M57" s="31">
        <f t="shared" si="20"/>
        <v>0</v>
      </c>
    </row>
    <row r="58" spans="1:13" ht="64.5" customHeight="1">
      <c r="A58" s="38" t="s">
        <v>82</v>
      </c>
      <c r="B58" s="70"/>
      <c r="C58" s="63" t="s">
        <v>83</v>
      </c>
      <c r="D58" s="61" t="s">
        <v>12</v>
      </c>
      <c r="E58" s="12">
        <f>SUM(F58:G58)</f>
        <v>556</v>
      </c>
      <c r="F58" s="12">
        <v>0</v>
      </c>
      <c r="G58" s="12">
        <v>556</v>
      </c>
      <c r="H58" s="12">
        <f>SUM(I58:J58)</f>
        <v>0</v>
      </c>
      <c r="I58" s="12">
        <v>0</v>
      </c>
      <c r="J58" s="12">
        <v>0</v>
      </c>
      <c r="K58" s="11">
        <f t="shared" si="17"/>
        <v>0</v>
      </c>
      <c r="L58" s="11">
        <v>0</v>
      </c>
      <c r="M58" s="31">
        <f t="shared" si="20"/>
        <v>0</v>
      </c>
    </row>
    <row r="59" spans="1:13" ht="46.5" customHeight="1">
      <c r="A59" s="9">
        <v>8</v>
      </c>
      <c r="B59" s="8" t="s">
        <v>25</v>
      </c>
      <c r="C59" s="73" t="s">
        <v>152</v>
      </c>
      <c r="D59" s="73"/>
      <c r="E59" s="12">
        <f aca="true" t="shared" si="22" ref="E59:J59">E60+E61+E62</f>
        <v>71550</v>
      </c>
      <c r="F59" s="12">
        <f t="shared" si="22"/>
        <v>0</v>
      </c>
      <c r="G59" s="12">
        <f t="shared" si="22"/>
        <v>71550</v>
      </c>
      <c r="H59" s="12">
        <f t="shared" si="22"/>
        <v>18031.4</v>
      </c>
      <c r="I59" s="12">
        <f t="shared" si="22"/>
        <v>0</v>
      </c>
      <c r="J59" s="12">
        <f t="shared" si="22"/>
        <v>18031.4</v>
      </c>
      <c r="K59" s="11">
        <f t="shared" si="17"/>
        <v>25.201118099231305</v>
      </c>
      <c r="L59" s="11">
        <v>0</v>
      </c>
      <c r="M59" s="31">
        <f t="shared" si="20"/>
        <v>25.201118099231305</v>
      </c>
    </row>
    <row r="60" spans="1:13" ht="62.25" customHeight="1">
      <c r="A60" s="38" t="s">
        <v>138</v>
      </c>
      <c r="B60" s="55"/>
      <c r="C60" s="63" t="s">
        <v>139</v>
      </c>
      <c r="D60" s="5" t="s">
        <v>9</v>
      </c>
      <c r="E60" s="12">
        <f>F60+G60</f>
        <v>0</v>
      </c>
      <c r="F60" s="12">
        <v>0</v>
      </c>
      <c r="G60" s="12">
        <v>0</v>
      </c>
      <c r="H60" s="12">
        <f>SUM(I60:J60)</f>
        <v>0</v>
      </c>
      <c r="I60" s="12">
        <v>0</v>
      </c>
      <c r="J60" s="12">
        <v>0</v>
      </c>
      <c r="K60" s="11">
        <v>0</v>
      </c>
      <c r="L60" s="11">
        <v>0</v>
      </c>
      <c r="M60" s="31">
        <v>0</v>
      </c>
    </row>
    <row r="61" spans="1:13" ht="30" customHeight="1">
      <c r="A61" s="22" t="s">
        <v>140</v>
      </c>
      <c r="B61" s="23"/>
      <c r="C61" s="20" t="s">
        <v>141</v>
      </c>
      <c r="D61" s="5" t="s">
        <v>9</v>
      </c>
      <c r="E61" s="12">
        <f>F61+G61</f>
        <v>4550</v>
      </c>
      <c r="F61" s="12">
        <v>0</v>
      </c>
      <c r="G61" s="12">
        <v>4550</v>
      </c>
      <c r="H61" s="12">
        <f>I61+J61</f>
        <v>60.7</v>
      </c>
      <c r="I61" s="12">
        <v>0</v>
      </c>
      <c r="J61" s="11">
        <v>60.7</v>
      </c>
      <c r="K61" s="11">
        <f t="shared" si="17"/>
        <v>1.334065934065934</v>
      </c>
      <c r="L61" s="11">
        <v>0</v>
      </c>
      <c r="M61" s="31">
        <f t="shared" si="20"/>
        <v>1.334065934065934</v>
      </c>
    </row>
    <row r="62" spans="1:13" ht="31.5" customHeight="1">
      <c r="A62" s="22" t="s">
        <v>142</v>
      </c>
      <c r="B62" s="23"/>
      <c r="C62" s="20" t="s">
        <v>143</v>
      </c>
      <c r="D62" s="5" t="s">
        <v>11</v>
      </c>
      <c r="E62" s="12">
        <f>F62+G62</f>
        <v>67000</v>
      </c>
      <c r="F62" s="12">
        <v>0</v>
      </c>
      <c r="G62" s="12">
        <v>67000</v>
      </c>
      <c r="H62" s="12">
        <f>I62+J62</f>
        <v>17970.7</v>
      </c>
      <c r="I62" s="12">
        <v>0</v>
      </c>
      <c r="J62" s="11">
        <v>17970.7</v>
      </c>
      <c r="K62" s="11">
        <f t="shared" si="17"/>
        <v>26.821940298507464</v>
      </c>
      <c r="L62" s="11">
        <v>0</v>
      </c>
      <c r="M62" s="31">
        <f t="shared" si="20"/>
        <v>26.821940298507464</v>
      </c>
    </row>
    <row r="63" spans="1:13" ht="46.5" customHeight="1">
      <c r="A63" s="9">
        <v>9</v>
      </c>
      <c r="B63" s="8" t="s">
        <v>42</v>
      </c>
      <c r="C63" s="73" t="s">
        <v>153</v>
      </c>
      <c r="D63" s="73"/>
      <c r="E63" s="12">
        <f aca="true" t="shared" si="23" ref="E63:J63">E64+E65+E66+E67+E68+E69+E70+E71</f>
        <v>330144.69999999995</v>
      </c>
      <c r="F63" s="12">
        <f t="shared" si="23"/>
        <v>0</v>
      </c>
      <c r="G63" s="12">
        <f t="shared" si="23"/>
        <v>330144.69999999995</v>
      </c>
      <c r="H63" s="12">
        <f t="shared" si="23"/>
        <v>36556</v>
      </c>
      <c r="I63" s="12">
        <f t="shared" si="23"/>
        <v>0</v>
      </c>
      <c r="J63" s="12">
        <f t="shared" si="23"/>
        <v>36556</v>
      </c>
      <c r="K63" s="11">
        <f t="shared" si="17"/>
        <v>11.072720537388607</v>
      </c>
      <c r="L63" s="11">
        <v>0</v>
      </c>
      <c r="M63" s="31">
        <f t="shared" si="20"/>
        <v>11.072720537388607</v>
      </c>
    </row>
    <row r="64" spans="1:13" ht="30.75" customHeight="1">
      <c r="A64" s="22" t="s">
        <v>124</v>
      </c>
      <c r="B64" s="23"/>
      <c r="C64" s="20" t="s">
        <v>125</v>
      </c>
      <c r="D64" s="5" t="s">
        <v>11</v>
      </c>
      <c r="E64" s="12">
        <f aca="true" t="shared" si="24" ref="E64:E71">F64+G64</f>
        <v>85543</v>
      </c>
      <c r="F64" s="12">
        <v>0</v>
      </c>
      <c r="G64" s="12">
        <v>85543</v>
      </c>
      <c r="H64" s="12">
        <f aca="true" t="shared" si="25" ref="H64:H71">I64+J64</f>
        <v>4882.6</v>
      </c>
      <c r="I64" s="12">
        <v>0</v>
      </c>
      <c r="J64" s="11">
        <v>4882.6</v>
      </c>
      <c r="K64" s="11">
        <f t="shared" si="17"/>
        <v>5.707772699110389</v>
      </c>
      <c r="L64" s="31">
        <v>0</v>
      </c>
      <c r="M64" s="31">
        <f t="shared" si="20"/>
        <v>5.707772699110389</v>
      </c>
    </row>
    <row r="65" spans="1:13" ht="31.5" customHeight="1">
      <c r="A65" s="22" t="s">
        <v>126</v>
      </c>
      <c r="B65" s="23"/>
      <c r="C65" s="20" t="s">
        <v>127</v>
      </c>
      <c r="D65" s="5" t="s">
        <v>11</v>
      </c>
      <c r="E65" s="12">
        <f t="shared" si="24"/>
        <v>136386.6</v>
      </c>
      <c r="F65" s="12">
        <v>0</v>
      </c>
      <c r="G65" s="12">
        <v>136386.6</v>
      </c>
      <c r="H65" s="12">
        <f t="shared" si="25"/>
        <v>18563.2</v>
      </c>
      <c r="I65" s="12">
        <v>0</v>
      </c>
      <c r="J65" s="11">
        <v>18563.2</v>
      </c>
      <c r="K65" s="11">
        <f t="shared" si="17"/>
        <v>13.610721287868458</v>
      </c>
      <c r="L65" s="11">
        <v>0</v>
      </c>
      <c r="M65" s="31">
        <f t="shared" si="20"/>
        <v>13.610721287868458</v>
      </c>
    </row>
    <row r="66" spans="1:13" ht="30.75" customHeight="1">
      <c r="A66" s="22" t="s">
        <v>128</v>
      </c>
      <c r="B66" s="23"/>
      <c r="C66" s="20" t="s">
        <v>129</v>
      </c>
      <c r="D66" s="5" t="s">
        <v>11</v>
      </c>
      <c r="E66" s="12">
        <f t="shared" si="24"/>
        <v>22000</v>
      </c>
      <c r="F66" s="12">
        <v>0</v>
      </c>
      <c r="G66" s="12">
        <v>22000</v>
      </c>
      <c r="H66" s="12">
        <f t="shared" si="25"/>
        <v>0</v>
      </c>
      <c r="I66" s="12">
        <v>0</v>
      </c>
      <c r="J66" s="11">
        <v>0</v>
      </c>
      <c r="K66" s="11">
        <f t="shared" si="17"/>
        <v>0</v>
      </c>
      <c r="L66" s="11">
        <v>0</v>
      </c>
      <c r="M66" s="31">
        <f t="shared" si="20"/>
        <v>0</v>
      </c>
    </row>
    <row r="67" spans="1:13" ht="31.5" customHeight="1">
      <c r="A67" s="22" t="s">
        <v>130</v>
      </c>
      <c r="B67" s="23"/>
      <c r="C67" s="20" t="s">
        <v>131</v>
      </c>
      <c r="D67" s="5" t="s">
        <v>11</v>
      </c>
      <c r="E67" s="12">
        <f t="shared" si="24"/>
        <v>5500</v>
      </c>
      <c r="F67" s="12">
        <v>0</v>
      </c>
      <c r="G67" s="12">
        <v>5500</v>
      </c>
      <c r="H67" s="12">
        <f t="shared" si="25"/>
        <v>0</v>
      </c>
      <c r="I67" s="12">
        <v>0</v>
      </c>
      <c r="J67" s="11">
        <v>0</v>
      </c>
      <c r="K67" s="11">
        <f t="shared" si="17"/>
        <v>0</v>
      </c>
      <c r="L67" s="11">
        <v>0</v>
      </c>
      <c r="M67" s="31">
        <f t="shared" si="20"/>
        <v>0</v>
      </c>
    </row>
    <row r="68" spans="1:13" ht="34.5" customHeight="1">
      <c r="A68" s="38" t="s">
        <v>132</v>
      </c>
      <c r="B68" s="55"/>
      <c r="C68" s="63" t="s">
        <v>133</v>
      </c>
      <c r="D68" s="5" t="s">
        <v>11</v>
      </c>
      <c r="E68" s="12">
        <f>SUM(F68:G68)</f>
        <v>13109</v>
      </c>
      <c r="F68" s="12">
        <v>0</v>
      </c>
      <c r="G68" s="12">
        <v>13109</v>
      </c>
      <c r="H68" s="12">
        <f t="shared" si="25"/>
        <v>154.5</v>
      </c>
      <c r="I68" s="12">
        <v>0</v>
      </c>
      <c r="J68" s="12">
        <v>154.5</v>
      </c>
      <c r="K68" s="11">
        <f t="shared" si="17"/>
        <v>1.1785796018002899</v>
      </c>
      <c r="L68" s="11">
        <v>0</v>
      </c>
      <c r="M68" s="31">
        <f t="shared" si="20"/>
        <v>1.1785796018002899</v>
      </c>
    </row>
    <row r="69" spans="1:13" ht="32.25" customHeight="1">
      <c r="A69" s="22" t="s">
        <v>134</v>
      </c>
      <c r="B69" s="23"/>
      <c r="C69" s="20" t="s">
        <v>135</v>
      </c>
      <c r="D69" s="5" t="s">
        <v>11</v>
      </c>
      <c r="E69" s="12">
        <f t="shared" si="24"/>
        <v>8000</v>
      </c>
      <c r="F69" s="12">
        <v>0</v>
      </c>
      <c r="G69" s="12">
        <v>8000</v>
      </c>
      <c r="H69" s="12">
        <f t="shared" si="25"/>
        <v>471.2</v>
      </c>
      <c r="I69" s="12">
        <v>0</v>
      </c>
      <c r="J69" s="11">
        <v>471.2</v>
      </c>
      <c r="K69" s="11">
        <f t="shared" si="17"/>
        <v>5.89</v>
      </c>
      <c r="L69" s="11">
        <v>0</v>
      </c>
      <c r="M69" s="31">
        <f t="shared" si="20"/>
        <v>5.89</v>
      </c>
    </row>
    <row r="70" spans="1:13" ht="32.25" customHeight="1">
      <c r="A70" s="22" t="s">
        <v>136</v>
      </c>
      <c r="B70" s="23"/>
      <c r="C70" s="20" t="s">
        <v>175</v>
      </c>
      <c r="D70" s="5" t="s">
        <v>11</v>
      </c>
      <c r="E70" s="12">
        <f t="shared" si="24"/>
        <v>2000</v>
      </c>
      <c r="F70" s="12">
        <v>0</v>
      </c>
      <c r="G70" s="12">
        <v>2000</v>
      </c>
      <c r="H70" s="12">
        <f t="shared" si="25"/>
        <v>0</v>
      </c>
      <c r="I70" s="12">
        <v>0</v>
      </c>
      <c r="J70" s="11">
        <v>0</v>
      </c>
      <c r="K70" s="11">
        <f t="shared" si="17"/>
        <v>0</v>
      </c>
      <c r="L70" s="11">
        <v>0</v>
      </c>
      <c r="M70" s="31">
        <f t="shared" si="20"/>
        <v>0</v>
      </c>
    </row>
    <row r="71" spans="1:13" ht="31.5" customHeight="1">
      <c r="A71" s="22" t="s">
        <v>137</v>
      </c>
      <c r="B71" s="23"/>
      <c r="C71" s="20" t="s">
        <v>51</v>
      </c>
      <c r="D71" s="5" t="s">
        <v>11</v>
      </c>
      <c r="E71" s="12">
        <f t="shared" si="24"/>
        <v>57606.1</v>
      </c>
      <c r="F71" s="12">
        <v>0</v>
      </c>
      <c r="G71" s="12">
        <v>57606.1</v>
      </c>
      <c r="H71" s="12">
        <f t="shared" si="25"/>
        <v>12484.5</v>
      </c>
      <c r="I71" s="12">
        <v>0</v>
      </c>
      <c r="J71" s="11">
        <v>12484.5</v>
      </c>
      <c r="K71" s="11">
        <f t="shared" si="17"/>
        <v>21.672184022178207</v>
      </c>
      <c r="L71" s="11">
        <v>0</v>
      </c>
      <c r="M71" s="31">
        <f t="shared" si="20"/>
        <v>21.672184022178207</v>
      </c>
    </row>
    <row r="72" spans="1:13" ht="47.25" customHeight="1">
      <c r="A72" s="9">
        <v>10</v>
      </c>
      <c r="B72" s="8" t="s">
        <v>26</v>
      </c>
      <c r="C72" s="73" t="s">
        <v>154</v>
      </c>
      <c r="D72" s="73"/>
      <c r="E72" s="12">
        <f aca="true" t="shared" si="26" ref="E72:J72">E73+E74+E75+E76+E77</f>
        <v>67622.20000000001</v>
      </c>
      <c r="F72" s="12">
        <f t="shared" si="26"/>
        <v>0</v>
      </c>
      <c r="G72" s="12">
        <f t="shared" si="26"/>
        <v>67622.20000000001</v>
      </c>
      <c r="H72" s="12">
        <f t="shared" si="26"/>
        <v>10654.6</v>
      </c>
      <c r="I72" s="12">
        <f t="shared" si="26"/>
        <v>0</v>
      </c>
      <c r="J72" s="12">
        <f t="shared" si="26"/>
        <v>10654.6</v>
      </c>
      <c r="K72" s="11">
        <f t="shared" si="17"/>
        <v>15.756068273436826</v>
      </c>
      <c r="L72" s="11">
        <v>0</v>
      </c>
      <c r="M72" s="11">
        <f t="shared" si="20"/>
        <v>15.756068273436826</v>
      </c>
    </row>
    <row r="73" spans="1:13" ht="30" customHeight="1">
      <c r="A73" s="24" t="s">
        <v>115</v>
      </c>
      <c r="B73" s="23"/>
      <c r="C73" s="20" t="s">
        <v>116</v>
      </c>
      <c r="D73" s="5" t="s">
        <v>9</v>
      </c>
      <c r="E73" s="12">
        <f aca="true" t="shared" si="27" ref="E73:E80">F73+G73</f>
        <v>11726.1</v>
      </c>
      <c r="F73" s="12">
        <v>0</v>
      </c>
      <c r="G73" s="12">
        <v>11726.1</v>
      </c>
      <c r="H73" s="12">
        <f aca="true" t="shared" si="28" ref="H73:H80">I73+J73</f>
        <v>1</v>
      </c>
      <c r="I73" s="12">
        <v>0</v>
      </c>
      <c r="J73" s="11">
        <v>1</v>
      </c>
      <c r="K73" s="11">
        <f t="shared" si="17"/>
        <v>0.008527984581403877</v>
      </c>
      <c r="L73" s="11">
        <v>0</v>
      </c>
      <c r="M73" s="31">
        <f t="shared" si="20"/>
        <v>0.008527984581403877</v>
      </c>
    </row>
    <row r="74" spans="1:13" ht="30" customHeight="1">
      <c r="A74" s="24" t="s">
        <v>117</v>
      </c>
      <c r="B74" s="23"/>
      <c r="C74" s="20" t="s">
        <v>119</v>
      </c>
      <c r="D74" s="5" t="s">
        <v>158</v>
      </c>
      <c r="E74" s="12">
        <f t="shared" si="27"/>
        <v>1632.5</v>
      </c>
      <c r="F74" s="12">
        <v>0</v>
      </c>
      <c r="G74" s="12">
        <v>1632.5</v>
      </c>
      <c r="H74" s="12">
        <f t="shared" si="28"/>
        <v>0</v>
      </c>
      <c r="I74" s="12">
        <v>0</v>
      </c>
      <c r="J74" s="11">
        <v>0</v>
      </c>
      <c r="K74" s="11">
        <f aca="true" t="shared" si="29" ref="K74:K103">H74/E74*100</f>
        <v>0</v>
      </c>
      <c r="L74" s="11">
        <v>0</v>
      </c>
      <c r="M74" s="31">
        <f aca="true" t="shared" si="30" ref="M74:M129">J74/G74*100</f>
        <v>0</v>
      </c>
    </row>
    <row r="75" spans="1:13" ht="126.75" customHeight="1">
      <c r="A75" s="24" t="s">
        <v>118</v>
      </c>
      <c r="B75" s="23"/>
      <c r="C75" s="20" t="s">
        <v>121</v>
      </c>
      <c r="D75" s="5" t="s">
        <v>12</v>
      </c>
      <c r="E75" s="12">
        <f t="shared" si="27"/>
        <v>2460</v>
      </c>
      <c r="F75" s="12">
        <v>0</v>
      </c>
      <c r="G75" s="12">
        <v>2460</v>
      </c>
      <c r="H75" s="12">
        <f t="shared" si="28"/>
        <v>567.9</v>
      </c>
      <c r="I75" s="12">
        <v>0</v>
      </c>
      <c r="J75" s="11">
        <v>567.9</v>
      </c>
      <c r="K75" s="11">
        <f t="shared" si="29"/>
        <v>23.085365853658534</v>
      </c>
      <c r="L75" s="11">
        <v>0</v>
      </c>
      <c r="M75" s="31">
        <f t="shared" si="30"/>
        <v>23.085365853658534</v>
      </c>
    </row>
    <row r="76" spans="1:13" ht="47.25" customHeight="1">
      <c r="A76" s="24" t="s">
        <v>120</v>
      </c>
      <c r="B76" s="23"/>
      <c r="C76" s="20" t="s">
        <v>123</v>
      </c>
      <c r="D76" s="5" t="s">
        <v>12</v>
      </c>
      <c r="E76" s="12">
        <f t="shared" si="27"/>
        <v>5100</v>
      </c>
      <c r="F76" s="12">
        <v>0</v>
      </c>
      <c r="G76" s="12">
        <v>5100</v>
      </c>
      <c r="H76" s="12">
        <f t="shared" si="28"/>
        <v>0</v>
      </c>
      <c r="I76" s="12">
        <v>0</v>
      </c>
      <c r="J76" s="11">
        <v>0</v>
      </c>
      <c r="K76" s="11">
        <f t="shared" si="29"/>
        <v>0</v>
      </c>
      <c r="L76" s="11">
        <v>0</v>
      </c>
      <c r="M76" s="11">
        <f t="shared" si="30"/>
        <v>0</v>
      </c>
    </row>
    <row r="77" spans="1:13" ht="18" customHeight="1">
      <c r="A77" s="56" t="s">
        <v>122</v>
      </c>
      <c r="B77" s="55"/>
      <c r="C77" s="72" t="s">
        <v>51</v>
      </c>
      <c r="D77" s="4" t="s">
        <v>19</v>
      </c>
      <c r="E77" s="12">
        <f t="shared" si="27"/>
        <v>46703.600000000006</v>
      </c>
      <c r="F77" s="12">
        <f>SUM(F78:F80)</f>
        <v>0</v>
      </c>
      <c r="G77" s="12">
        <f>SUM(G78:G80)</f>
        <v>46703.600000000006</v>
      </c>
      <c r="H77" s="12">
        <f t="shared" si="28"/>
        <v>10085.7</v>
      </c>
      <c r="I77" s="12">
        <f>SUM(I78:I80)</f>
        <v>0</v>
      </c>
      <c r="J77" s="12">
        <f>SUM(J78:J80)</f>
        <v>10085.7</v>
      </c>
      <c r="K77" s="11">
        <f t="shared" si="29"/>
        <v>21.595123288140528</v>
      </c>
      <c r="L77" s="11">
        <v>0</v>
      </c>
      <c r="M77" s="31">
        <f t="shared" si="30"/>
        <v>21.595123288140528</v>
      </c>
    </row>
    <row r="78" spans="1:13" ht="31.5" customHeight="1">
      <c r="A78" s="52"/>
      <c r="B78" s="53"/>
      <c r="C78" s="72"/>
      <c r="D78" s="5" t="s">
        <v>43</v>
      </c>
      <c r="E78" s="12">
        <f t="shared" si="27"/>
        <v>14439</v>
      </c>
      <c r="F78" s="12">
        <v>0</v>
      </c>
      <c r="G78" s="12">
        <v>14439</v>
      </c>
      <c r="H78" s="12">
        <f t="shared" si="28"/>
        <v>2824.3</v>
      </c>
      <c r="I78" s="12">
        <v>0</v>
      </c>
      <c r="J78" s="11">
        <v>2824.3</v>
      </c>
      <c r="K78" s="11">
        <f t="shared" si="29"/>
        <v>19.560218851721032</v>
      </c>
      <c r="L78" s="11">
        <v>0</v>
      </c>
      <c r="M78" s="31">
        <f t="shared" si="30"/>
        <v>19.560218851721032</v>
      </c>
    </row>
    <row r="79" spans="1:13" ht="30" customHeight="1">
      <c r="A79" s="52"/>
      <c r="B79" s="53"/>
      <c r="C79" s="72"/>
      <c r="D79" s="5" t="s">
        <v>9</v>
      </c>
      <c r="E79" s="12">
        <f t="shared" si="27"/>
        <v>4130.4</v>
      </c>
      <c r="F79" s="12">
        <v>0</v>
      </c>
      <c r="G79" s="12">
        <v>4130.4</v>
      </c>
      <c r="H79" s="12">
        <f t="shared" si="28"/>
        <v>1267</v>
      </c>
      <c r="I79" s="12">
        <v>0</v>
      </c>
      <c r="J79" s="11">
        <v>1267</v>
      </c>
      <c r="K79" s="11">
        <f t="shared" si="29"/>
        <v>30.674995157853964</v>
      </c>
      <c r="L79" s="11">
        <v>0</v>
      </c>
      <c r="M79" s="31">
        <f t="shared" si="30"/>
        <v>30.674995157853964</v>
      </c>
    </row>
    <row r="80" spans="1:13" ht="45.75" customHeight="1">
      <c r="A80" s="46"/>
      <c r="B80" s="47"/>
      <c r="C80" s="72"/>
      <c r="D80" s="5" t="s">
        <v>12</v>
      </c>
      <c r="E80" s="12">
        <f t="shared" si="27"/>
        <v>28134.2</v>
      </c>
      <c r="F80" s="12">
        <v>0</v>
      </c>
      <c r="G80" s="12">
        <v>28134.2</v>
      </c>
      <c r="H80" s="12">
        <f t="shared" si="28"/>
        <v>5994.4</v>
      </c>
      <c r="I80" s="12">
        <v>0</v>
      </c>
      <c r="J80" s="11">
        <v>5994.4</v>
      </c>
      <c r="K80" s="11">
        <f t="shared" si="29"/>
        <v>21.306452644823736</v>
      </c>
      <c r="L80" s="11">
        <v>0</v>
      </c>
      <c r="M80" s="31">
        <f t="shared" si="30"/>
        <v>21.306452644823736</v>
      </c>
    </row>
    <row r="81" spans="1:13" ht="32.25" customHeight="1">
      <c r="A81" s="9">
        <v>11</v>
      </c>
      <c r="B81" s="8" t="s">
        <v>40</v>
      </c>
      <c r="C81" s="73" t="s">
        <v>166</v>
      </c>
      <c r="D81" s="73"/>
      <c r="E81" s="12">
        <f>SUM(E82:E82)</f>
        <v>1210</v>
      </c>
      <c r="F81" s="12">
        <f>F82</f>
        <v>0</v>
      </c>
      <c r="G81" s="12">
        <f>G82</f>
        <v>1210</v>
      </c>
      <c r="H81" s="12">
        <f>SUM(H82:H82)</f>
        <v>9.9</v>
      </c>
      <c r="I81" s="12">
        <f>SUM(I82:I82)</f>
        <v>0</v>
      </c>
      <c r="J81" s="12">
        <f>SUM(J82:J82)</f>
        <v>9.9</v>
      </c>
      <c r="K81" s="11">
        <f t="shared" si="29"/>
        <v>0.8181818181818182</v>
      </c>
      <c r="L81" s="11">
        <v>0</v>
      </c>
      <c r="M81" s="31">
        <f>J81/G81*100</f>
        <v>0.8181818181818182</v>
      </c>
    </row>
    <row r="82" spans="1:13" ht="32.25" customHeight="1">
      <c r="A82" s="57"/>
      <c r="B82" s="55"/>
      <c r="C82" s="37" t="s">
        <v>51</v>
      </c>
      <c r="D82" s="5" t="s">
        <v>158</v>
      </c>
      <c r="E82" s="12">
        <f>SUM(F82:G82)</f>
        <v>1210</v>
      </c>
      <c r="F82" s="12">
        <v>0</v>
      </c>
      <c r="G82" s="12">
        <v>1210</v>
      </c>
      <c r="H82" s="12">
        <f>SUM(I82:J82)</f>
        <v>9.9</v>
      </c>
      <c r="I82" s="12">
        <v>0</v>
      </c>
      <c r="J82" s="11">
        <v>9.9</v>
      </c>
      <c r="K82" s="11">
        <f t="shared" si="29"/>
        <v>0.8181818181818182</v>
      </c>
      <c r="L82" s="11">
        <v>0</v>
      </c>
      <c r="M82" s="31">
        <f>J82/G82*100</f>
        <v>0.8181818181818182</v>
      </c>
    </row>
    <row r="83" spans="1:13" ht="48" customHeight="1">
      <c r="A83" s="45">
        <v>12</v>
      </c>
      <c r="B83" s="39" t="s">
        <v>27</v>
      </c>
      <c r="C83" s="72" t="s">
        <v>167</v>
      </c>
      <c r="D83" s="73"/>
      <c r="E83" s="12">
        <f aca="true" t="shared" si="31" ref="E83:J83">E84</f>
        <v>2000</v>
      </c>
      <c r="F83" s="12">
        <f t="shared" si="31"/>
        <v>0</v>
      </c>
      <c r="G83" s="12">
        <f t="shared" si="31"/>
        <v>2000</v>
      </c>
      <c r="H83" s="12">
        <f t="shared" si="31"/>
        <v>350</v>
      </c>
      <c r="I83" s="12">
        <f t="shared" si="31"/>
        <v>0</v>
      </c>
      <c r="J83" s="12">
        <f t="shared" si="31"/>
        <v>350</v>
      </c>
      <c r="K83" s="11">
        <f t="shared" si="29"/>
        <v>17.5</v>
      </c>
      <c r="L83" s="11">
        <v>0</v>
      </c>
      <c r="M83" s="31">
        <f t="shared" si="30"/>
        <v>17.5</v>
      </c>
    </row>
    <row r="84" spans="1:13" ht="33.75" customHeight="1">
      <c r="A84" s="54"/>
      <c r="B84" s="41"/>
      <c r="C84" s="44" t="s">
        <v>51</v>
      </c>
      <c r="D84" s="5" t="s">
        <v>158</v>
      </c>
      <c r="E84" s="12">
        <f>F84+G84</f>
        <v>2000</v>
      </c>
      <c r="F84" s="12">
        <v>0</v>
      </c>
      <c r="G84" s="12">
        <v>2000</v>
      </c>
      <c r="H84" s="12">
        <f>I84+J84</f>
        <v>350</v>
      </c>
      <c r="I84" s="12">
        <v>0</v>
      </c>
      <c r="J84" s="11">
        <v>350</v>
      </c>
      <c r="K84" s="11">
        <f t="shared" si="29"/>
        <v>17.5</v>
      </c>
      <c r="L84" s="11">
        <v>0</v>
      </c>
      <c r="M84" s="31">
        <f t="shared" si="30"/>
        <v>17.5</v>
      </c>
    </row>
    <row r="85" spans="1:13" ht="47.25" customHeight="1">
      <c r="A85" s="9">
        <v>13</v>
      </c>
      <c r="B85" s="8" t="s">
        <v>28</v>
      </c>
      <c r="C85" s="73" t="s">
        <v>155</v>
      </c>
      <c r="D85" s="73"/>
      <c r="E85" s="12">
        <f>SUM(F85:G85)</f>
        <v>19718</v>
      </c>
      <c r="F85" s="12">
        <f>F86+F87+F88+F89</f>
        <v>8822</v>
      </c>
      <c r="G85" s="12">
        <f>G86+G87+G88+G89</f>
        <v>10896</v>
      </c>
      <c r="H85" s="12">
        <f>SUM(I85:J85)</f>
        <v>90.4</v>
      </c>
      <c r="I85" s="12">
        <f>I86+I87+I88+I89</f>
        <v>90.4</v>
      </c>
      <c r="J85" s="12">
        <f>J86+J87+J88+J89</f>
        <v>0</v>
      </c>
      <c r="K85" s="11">
        <f t="shared" si="29"/>
        <v>0.4584643472968861</v>
      </c>
      <c r="L85" s="11">
        <f aca="true" t="shared" si="32" ref="L85:L90">I85/F85*100</f>
        <v>1.0247109498979823</v>
      </c>
      <c r="M85" s="31">
        <f t="shared" si="30"/>
        <v>0</v>
      </c>
    </row>
    <row r="86" spans="1:13" ht="32.25" customHeight="1">
      <c r="A86" s="56" t="s">
        <v>109</v>
      </c>
      <c r="B86" s="71"/>
      <c r="C86" s="63" t="s">
        <v>108</v>
      </c>
      <c r="D86" s="61" t="s">
        <v>10</v>
      </c>
      <c r="E86" s="12">
        <f>SUM(F86:G86)</f>
        <v>448.6</v>
      </c>
      <c r="F86" s="12">
        <v>448.6</v>
      </c>
      <c r="G86" s="12">
        <v>0</v>
      </c>
      <c r="H86" s="12">
        <f>SUM(I86:J86)</f>
        <v>0</v>
      </c>
      <c r="I86" s="12">
        <v>0</v>
      </c>
      <c r="J86" s="12">
        <v>0</v>
      </c>
      <c r="K86" s="11">
        <f t="shared" si="29"/>
        <v>0</v>
      </c>
      <c r="L86" s="11">
        <f t="shared" si="32"/>
        <v>0</v>
      </c>
      <c r="M86" s="31">
        <v>0</v>
      </c>
    </row>
    <row r="87" spans="1:13" ht="30" customHeight="1">
      <c r="A87" s="24" t="s">
        <v>110</v>
      </c>
      <c r="B87" s="23"/>
      <c r="C87" s="20" t="s">
        <v>111</v>
      </c>
      <c r="D87" s="5" t="s">
        <v>158</v>
      </c>
      <c r="E87" s="12">
        <f>SUM(F87:G87)</f>
        <v>7868.1</v>
      </c>
      <c r="F87" s="12">
        <v>7868.1</v>
      </c>
      <c r="G87" s="12">
        <v>0</v>
      </c>
      <c r="H87" s="12">
        <f>I87+J87</f>
        <v>0</v>
      </c>
      <c r="I87" s="12">
        <v>0</v>
      </c>
      <c r="J87" s="11">
        <v>0</v>
      </c>
      <c r="K87" s="11">
        <f t="shared" si="29"/>
        <v>0</v>
      </c>
      <c r="L87" s="11">
        <f t="shared" si="32"/>
        <v>0</v>
      </c>
      <c r="M87" s="31">
        <v>0</v>
      </c>
    </row>
    <row r="88" spans="1:13" ht="32.25" customHeight="1">
      <c r="A88" s="24" t="s">
        <v>112</v>
      </c>
      <c r="B88" s="23"/>
      <c r="C88" s="20" t="s">
        <v>114</v>
      </c>
      <c r="D88" s="5" t="s">
        <v>9</v>
      </c>
      <c r="E88" s="12">
        <f>SUM(F88:G88)</f>
        <v>10396</v>
      </c>
      <c r="F88" s="12">
        <v>0</v>
      </c>
      <c r="G88" s="12">
        <v>10396</v>
      </c>
      <c r="H88" s="12">
        <f>I88+J88</f>
        <v>0</v>
      </c>
      <c r="I88" s="12">
        <v>0</v>
      </c>
      <c r="J88" s="11">
        <v>0</v>
      </c>
      <c r="K88" s="11">
        <f t="shared" si="29"/>
        <v>0</v>
      </c>
      <c r="L88" s="11">
        <v>0</v>
      </c>
      <c r="M88" s="31">
        <f t="shared" si="30"/>
        <v>0</v>
      </c>
    </row>
    <row r="89" spans="1:13" ht="30.75" customHeight="1">
      <c r="A89" s="24" t="s">
        <v>113</v>
      </c>
      <c r="B89" s="23"/>
      <c r="C89" s="20" t="s">
        <v>51</v>
      </c>
      <c r="D89" s="5" t="s">
        <v>158</v>
      </c>
      <c r="E89" s="12">
        <f>SUM(F89:G89)</f>
        <v>1005.3</v>
      </c>
      <c r="F89" s="12">
        <v>505.3</v>
      </c>
      <c r="G89" s="12">
        <v>500</v>
      </c>
      <c r="H89" s="12">
        <f>I89+J89</f>
        <v>90.4</v>
      </c>
      <c r="I89" s="12">
        <v>90.4</v>
      </c>
      <c r="J89" s="11">
        <v>0</v>
      </c>
      <c r="K89" s="11">
        <f t="shared" si="29"/>
        <v>8.99234059484731</v>
      </c>
      <c r="L89" s="11">
        <f t="shared" si="32"/>
        <v>17.890362161092423</v>
      </c>
      <c r="M89" s="31">
        <v>0</v>
      </c>
    </row>
    <row r="90" spans="1:13" ht="47.25" customHeight="1">
      <c r="A90" s="9">
        <v>14</v>
      </c>
      <c r="B90" s="8" t="s">
        <v>29</v>
      </c>
      <c r="C90" s="72" t="s">
        <v>156</v>
      </c>
      <c r="D90" s="73"/>
      <c r="E90" s="12">
        <f aca="true" t="shared" si="33" ref="E90:J90">E91+E92+E93+E96+E99+E100+E101</f>
        <v>61522.9</v>
      </c>
      <c r="F90" s="12">
        <f t="shared" si="33"/>
        <v>126</v>
      </c>
      <c r="G90" s="12">
        <f t="shared" si="33"/>
        <v>61396.9</v>
      </c>
      <c r="H90" s="12">
        <f t="shared" si="33"/>
        <v>7875.4</v>
      </c>
      <c r="I90" s="12">
        <f t="shared" si="33"/>
        <v>0</v>
      </c>
      <c r="J90" s="12">
        <f t="shared" si="33"/>
        <v>7875.4</v>
      </c>
      <c r="K90" s="11">
        <f t="shared" si="29"/>
        <v>12.8007619926889</v>
      </c>
      <c r="L90" s="11">
        <f t="shared" si="32"/>
        <v>0</v>
      </c>
      <c r="M90" s="31">
        <f t="shared" si="30"/>
        <v>12.827031983699502</v>
      </c>
    </row>
    <row r="91" spans="1:13" ht="126" customHeight="1">
      <c r="A91" s="22" t="s">
        <v>104</v>
      </c>
      <c r="B91" s="23"/>
      <c r="C91" s="48" t="s">
        <v>103</v>
      </c>
      <c r="D91" s="5" t="s">
        <v>158</v>
      </c>
      <c r="E91" s="12">
        <f aca="true" t="shared" si="34" ref="E91:E98">F91+G91</f>
        <v>1510</v>
      </c>
      <c r="F91" s="12">
        <v>0</v>
      </c>
      <c r="G91" s="12">
        <v>1510</v>
      </c>
      <c r="H91" s="12">
        <f aca="true" t="shared" si="35" ref="H91:H98">I91+J91</f>
        <v>78.8</v>
      </c>
      <c r="I91" s="12">
        <v>0</v>
      </c>
      <c r="J91" s="11">
        <v>78.8</v>
      </c>
      <c r="K91" s="11">
        <f t="shared" si="29"/>
        <v>5.218543046357615</v>
      </c>
      <c r="L91" s="11">
        <v>0</v>
      </c>
      <c r="M91" s="31">
        <f t="shared" si="30"/>
        <v>5.218543046357615</v>
      </c>
    </row>
    <row r="92" spans="1:13" ht="63" customHeight="1">
      <c r="A92" s="22" t="s">
        <v>105</v>
      </c>
      <c r="B92" s="23"/>
      <c r="C92" s="48" t="s">
        <v>102</v>
      </c>
      <c r="D92" s="5" t="s">
        <v>158</v>
      </c>
      <c r="E92" s="12">
        <f t="shared" si="34"/>
        <v>4463.9</v>
      </c>
      <c r="F92" s="12">
        <v>0</v>
      </c>
      <c r="G92" s="12">
        <v>4463.9</v>
      </c>
      <c r="H92" s="12">
        <f t="shared" si="35"/>
        <v>0</v>
      </c>
      <c r="I92" s="12">
        <v>0</v>
      </c>
      <c r="J92" s="11">
        <v>0</v>
      </c>
      <c r="K92" s="11">
        <f t="shared" si="29"/>
        <v>0</v>
      </c>
      <c r="L92" s="11">
        <v>0</v>
      </c>
      <c r="M92" s="31">
        <f t="shared" si="30"/>
        <v>0</v>
      </c>
    </row>
    <row r="93" spans="1:13" ht="15.75" customHeight="1">
      <c r="A93" s="38" t="s">
        <v>106</v>
      </c>
      <c r="B93" s="55"/>
      <c r="C93" s="72" t="s">
        <v>101</v>
      </c>
      <c r="D93" s="4" t="s">
        <v>19</v>
      </c>
      <c r="E93" s="12">
        <f t="shared" si="34"/>
        <v>4550</v>
      </c>
      <c r="F93" s="12">
        <f>SUM(F94:F95)</f>
        <v>0</v>
      </c>
      <c r="G93" s="12">
        <f>SUM(G94:G95)</f>
        <v>4550</v>
      </c>
      <c r="H93" s="12">
        <f t="shared" si="35"/>
        <v>101.9</v>
      </c>
      <c r="I93" s="12">
        <f>SUM(I94:I95)</f>
        <v>0</v>
      </c>
      <c r="J93" s="12">
        <f>SUM(J94:J95)</f>
        <v>101.9</v>
      </c>
      <c r="K93" s="11">
        <f t="shared" si="29"/>
        <v>2.2395604395604396</v>
      </c>
      <c r="L93" s="11">
        <v>0</v>
      </c>
      <c r="M93" s="31">
        <f t="shared" si="30"/>
        <v>2.2395604395604396</v>
      </c>
    </row>
    <row r="94" spans="1:13" ht="31.5">
      <c r="A94" s="52"/>
      <c r="B94" s="53"/>
      <c r="C94" s="72"/>
      <c r="D94" s="5" t="s">
        <v>158</v>
      </c>
      <c r="E94" s="12">
        <f t="shared" si="34"/>
        <v>3550</v>
      </c>
      <c r="F94" s="12">
        <v>0</v>
      </c>
      <c r="G94" s="12">
        <v>3550</v>
      </c>
      <c r="H94" s="12">
        <f t="shared" si="35"/>
        <v>101.9</v>
      </c>
      <c r="I94" s="12">
        <v>0</v>
      </c>
      <c r="J94" s="11">
        <v>101.9</v>
      </c>
      <c r="K94" s="11">
        <f t="shared" si="29"/>
        <v>2.870422535211268</v>
      </c>
      <c r="L94" s="11">
        <v>0</v>
      </c>
      <c r="M94" s="31">
        <f t="shared" si="30"/>
        <v>2.870422535211268</v>
      </c>
    </row>
    <row r="95" spans="1:13" ht="16.5" customHeight="1">
      <c r="A95" s="46"/>
      <c r="B95" s="47"/>
      <c r="C95" s="72"/>
      <c r="D95" s="5" t="s">
        <v>14</v>
      </c>
      <c r="E95" s="12">
        <f t="shared" si="34"/>
        <v>1000</v>
      </c>
      <c r="F95" s="12">
        <v>0</v>
      </c>
      <c r="G95" s="12">
        <v>1000</v>
      </c>
      <c r="H95" s="12">
        <f t="shared" si="35"/>
        <v>0</v>
      </c>
      <c r="I95" s="12">
        <v>0</v>
      </c>
      <c r="J95" s="11">
        <v>0</v>
      </c>
      <c r="K95" s="11">
        <f t="shared" si="29"/>
        <v>0</v>
      </c>
      <c r="L95" s="11">
        <v>0</v>
      </c>
      <c r="M95" s="31">
        <f t="shared" si="30"/>
        <v>0</v>
      </c>
    </row>
    <row r="96" spans="1:13" ht="15.75" customHeight="1">
      <c r="A96" s="38" t="s">
        <v>107</v>
      </c>
      <c r="B96" s="55"/>
      <c r="C96" s="72" t="s">
        <v>100</v>
      </c>
      <c r="D96" s="4" t="s">
        <v>19</v>
      </c>
      <c r="E96" s="12">
        <f t="shared" si="34"/>
        <v>6246</v>
      </c>
      <c r="F96" s="12">
        <f>SUM(F97:F98)</f>
        <v>126</v>
      </c>
      <c r="G96" s="12">
        <f>SUM(G97:G98)</f>
        <v>6120</v>
      </c>
      <c r="H96" s="12">
        <f t="shared" si="35"/>
        <v>56.5</v>
      </c>
      <c r="I96" s="12">
        <f>SUM(I97:I98)</f>
        <v>0</v>
      </c>
      <c r="J96" s="12">
        <f>SUM(J97:J98)</f>
        <v>56.5</v>
      </c>
      <c r="K96" s="11">
        <f t="shared" si="29"/>
        <v>0.9045789305155298</v>
      </c>
      <c r="L96" s="11">
        <f>I96/F96*100</f>
        <v>0</v>
      </c>
      <c r="M96" s="31">
        <f t="shared" si="30"/>
        <v>0.923202614379085</v>
      </c>
    </row>
    <row r="97" spans="1:13" ht="31.5">
      <c r="A97" s="52"/>
      <c r="B97" s="53"/>
      <c r="C97" s="72"/>
      <c r="D97" s="5" t="s">
        <v>158</v>
      </c>
      <c r="E97" s="12">
        <f t="shared" si="34"/>
        <v>4546</v>
      </c>
      <c r="F97" s="12">
        <v>126</v>
      </c>
      <c r="G97" s="12">
        <v>4420</v>
      </c>
      <c r="H97" s="12">
        <f t="shared" si="35"/>
        <v>56.5</v>
      </c>
      <c r="I97" s="12">
        <v>0</v>
      </c>
      <c r="J97" s="11">
        <v>56.5</v>
      </c>
      <c r="K97" s="11">
        <f t="shared" si="29"/>
        <v>1.2428508578970523</v>
      </c>
      <c r="L97" s="11">
        <f>I97/F97*100</f>
        <v>0</v>
      </c>
      <c r="M97" s="31">
        <f t="shared" si="30"/>
        <v>1.2782805429864252</v>
      </c>
    </row>
    <row r="98" spans="1:13" ht="31.5" customHeight="1">
      <c r="A98" s="46"/>
      <c r="B98" s="47"/>
      <c r="C98" s="72"/>
      <c r="D98" s="5" t="s">
        <v>10</v>
      </c>
      <c r="E98" s="12">
        <f t="shared" si="34"/>
        <v>1700</v>
      </c>
      <c r="F98" s="12">
        <v>0</v>
      </c>
      <c r="G98" s="12">
        <v>1700</v>
      </c>
      <c r="H98" s="12">
        <f t="shared" si="35"/>
        <v>0</v>
      </c>
      <c r="I98" s="12">
        <v>0</v>
      </c>
      <c r="J98" s="11">
        <v>0</v>
      </c>
      <c r="K98" s="11">
        <f t="shared" si="29"/>
        <v>0</v>
      </c>
      <c r="L98" s="11">
        <v>0</v>
      </c>
      <c r="M98" s="31">
        <f t="shared" si="30"/>
        <v>0</v>
      </c>
    </row>
    <row r="99" spans="1:13" ht="79.5" customHeight="1">
      <c r="A99" s="38" t="s">
        <v>144</v>
      </c>
      <c r="B99" s="55"/>
      <c r="C99" s="63" t="s">
        <v>99</v>
      </c>
      <c r="D99" s="5" t="s">
        <v>158</v>
      </c>
      <c r="E99" s="12">
        <f>SUM(F99:G99)</f>
        <v>475</v>
      </c>
      <c r="F99" s="12">
        <v>0</v>
      </c>
      <c r="G99" s="12">
        <v>475</v>
      </c>
      <c r="H99" s="12">
        <f>SUM(I99:J99)</f>
        <v>0</v>
      </c>
      <c r="I99" s="12">
        <v>0</v>
      </c>
      <c r="J99" s="12">
        <v>0</v>
      </c>
      <c r="K99" s="11">
        <f t="shared" si="29"/>
        <v>0</v>
      </c>
      <c r="L99" s="11">
        <v>0</v>
      </c>
      <c r="M99" s="31">
        <f t="shared" si="30"/>
        <v>0</v>
      </c>
    </row>
    <row r="100" spans="1:13" ht="31.5">
      <c r="A100" s="22" t="s">
        <v>145</v>
      </c>
      <c r="B100" s="23"/>
      <c r="C100" s="20" t="s">
        <v>98</v>
      </c>
      <c r="D100" s="5" t="s">
        <v>158</v>
      </c>
      <c r="E100" s="12">
        <f>F100+G100</f>
        <v>44098</v>
      </c>
      <c r="F100" s="12">
        <v>0</v>
      </c>
      <c r="G100" s="12">
        <v>44098</v>
      </c>
      <c r="H100" s="12">
        <f>I100+J100</f>
        <v>7638.2</v>
      </c>
      <c r="I100" s="12">
        <v>0</v>
      </c>
      <c r="J100" s="11">
        <v>7638.2</v>
      </c>
      <c r="K100" s="11">
        <f t="shared" si="29"/>
        <v>17.320966937276065</v>
      </c>
      <c r="L100" s="11">
        <v>0</v>
      </c>
      <c r="M100" s="31">
        <f t="shared" si="30"/>
        <v>17.320966937276065</v>
      </c>
    </row>
    <row r="101" spans="1:13" ht="47.25" customHeight="1">
      <c r="A101" s="22" t="s">
        <v>173</v>
      </c>
      <c r="B101" s="23"/>
      <c r="C101" s="20" t="s">
        <v>97</v>
      </c>
      <c r="D101" s="5" t="s">
        <v>158</v>
      </c>
      <c r="E101" s="12">
        <f>F101+G101</f>
        <v>180</v>
      </c>
      <c r="F101" s="12">
        <v>0</v>
      </c>
      <c r="G101" s="12">
        <v>180</v>
      </c>
      <c r="H101" s="12">
        <f>I101+J101</f>
        <v>0</v>
      </c>
      <c r="I101" s="12">
        <v>0</v>
      </c>
      <c r="J101" s="11">
        <v>0</v>
      </c>
      <c r="K101" s="11">
        <f t="shared" si="29"/>
        <v>0</v>
      </c>
      <c r="L101" s="11">
        <v>0</v>
      </c>
      <c r="M101" s="31">
        <f t="shared" si="30"/>
        <v>0</v>
      </c>
    </row>
    <row r="102" spans="1:13" ht="62.25" customHeight="1">
      <c r="A102" s="45">
        <v>15</v>
      </c>
      <c r="B102" s="39" t="s">
        <v>30</v>
      </c>
      <c r="C102" s="72" t="s">
        <v>168</v>
      </c>
      <c r="D102" s="73"/>
      <c r="E102" s="12">
        <f aca="true" t="shared" si="36" ref="E102:J102">E103+E104+E105+E106+E107</f>
        <v>422.5</v>
      </c>
      <c r="F102" s="12">
        <f t="shared" si="36"/>
        <v>0</v>
      </c>
      <c r="G102" s="12">
        <f t="shared" si="36"/>
        <v>422.5</v>
      </c>
      <c r="H102" s="12">
        <f t="shared" si="36"/>
        <v>0</v>
      </c>
      <c r="I102" s="12">
        <f t="shared" si="36"/>
        <v>0</v>
      </c>
      <c r="J102" s="12">
        <f t="shared" si="36"/>
        <v>0</v>
      </c>
      <c r="K102" s="11">
        <f t="shared" si="29"/>
        <v>0</v>
      </c>
      <c r="L102" s="11">
        <v>0</v>
      </c>
      <c r="M102" s="31">
        <f t="shared" si="30"/>
        <v>0</v>
      </c>
    </row>
    <row r="103" spans="1:13" ht="30.75" customHeight="1">
      <c r="A103" s="59"/>
      <c r="B103" s="60"/>
      <c r="C103" s="63" t="s">
        <v>51</v>
      </c>
      <c r="D103" s="61" t="s">
        <v>158</v>
      </c>
      <c r="E103" s="12">
        <f>F103+G103</f>
        <v>137.5</v>
      </c>
      <c r="F103" s="12">
        <v>0</v>
      </c>
      <c r="G103" s="12">
        <v>137.5</v>
      </c>
      <c r="H103" s="12">
        <f>I103+J103</f>
        <v>0</v>
      </c>
      <c r="I103" s="12">
        <v>0</v>
      </c>
      <c r="J103" s="11">
        <v>0</v>
      </c>
      <c r="K103" s="11">
        <f t="shared" si="29"/>
        <v>0</v>
      </c>
      <c r="L103" s="11">
        <v>0</v>
      </c>
      <c r="M103" s="31">
        <f t="shared" si="30"/>
        <v>0</v>
      </c>
    </row>
    <row r="104" spans="1:13" ht="15.75" customHeight="1">
      <c r="A104" s="59"/>
      <c r="B104" s="60"/>
      <c r="C104" s="64"/>
      <c r="D104" s="61" t="s">
        <v>2</v>
      </c>
      <c r="E104" s="12">
        <f>F104+G104</f>
        <v>5</v>
      </c>
      <c r="F104" s="12">
        <v>0</v>
      </c>
      <c r="G104" s="12">
        <v>5</v>
      </c>
      <c r="H104" s="12">
        <f>I104+J104</f>
        <v>0</v>
      </c>
      <c r="I104" s="12">
        <v>0</v>
      </c>
      <c r="J104" s="11">
        <v>0</v>
      </c>
      <c r="K104" s="11">
        <f aca="true" t="shared" si="37" ref="K104:K132">H104/E104*100</f>
        <v>0</v>
      </c>
      <c r="L104" s="11">
        <v>0</v>
      </c>
      <c r="M104" s="31">
        <f t="shared" si="30"/>
        <v>0</v>
      </c>
    </row>
    <row r="105" spans="1:13" ht="17.25" customHeight="1">
      <c r="A105" s="59"/>
      <c r="B105" s="60"/>
      <c r="C105" s="64"/>
      <c r="D105" s="61" t="s">
        <v>3</v>
      </c>
      <c r="E105" s="12">
        <f>F105+G105</f>
        <v>80</v>
      </c>
      <c r="F105" s="12">
        <v>0</v>
      </c>
      <c r="G105" s="12">
        <v>80</v>
      </c>
      <c r="H105" s="12">
        <f>I105+J105</f>
        <v>0</v>
      </c>
      <c r="I105" s="12">
        <v>0</v>
      </c>
      <c r="J105" s="11">
        <v>0</v>
      </c>
      <c r="K105" s="11">
        <f t="shared" si="37"/>
        <v>0</v>
      </c>
      <c r="L105" s="11">
        <v>0</v>
      </c>
      <c r="M105" s="31">
        <f t="shared" si="30"/>
        <v>0</v>
      </c>
    </row>
    <row r="106" spans="1:13" ht="30.75" customHeight="1">
      <c r="A106" s="59"/>
      <c r="B106" s="60"/>
      <c r="C106" s="64"/>
      <c r="D106" s="61" t="s">
        <v>13</v>
      </c>
      <c r="E106" s="12">
        <f>F106+G106</f>
        <v>25</v>
      </c>
      <c r="F106" s="12">
        <v>0</v>
      </c>
      <c r="G106" s="12">
        <v>25</v>
      </c>
      <c r="H106" s="12">
        <f>I106+J106</f>
        <v>0</v>
      </c>
      <c r="I106" s="12">
        <v>0</v>
      </c>
      <c r="J106" s="11">
        <v>0</v>
      </c>
      <c r="K106" s="11">
        <f t="shared" si="37"/>
        <v>0</v>
      </c>
      <c r="L106" s="11">
        <v>0</v>
      </c>
      <c r="M106" s="31">
        <f t="shared" si="30"/>
        <v>0</v>
      </c>
    </row>
    <row r="107" spans="1:13" ht="30" customHeight="1">
      <c r="A107" s="58"/>
      <c r="B107" s="62"/>
      <c r="C107" s="65"/>
      <c r="D107" s="61" t="s">
        <v>6</v>
      </c>
      <c r="E107" s="12">
        <f>F107+G107</f>
        <v>175</v>
      </c>
      <c r="F107" s="12">
        <v>0</v>
      </c>
      <c r="G107" s="12">
        <v>175</v>
      </c>
      <c r="H107" s="12">
        <f>I107+J107</f>
        <v>0</v>
      </c>
      <c r="I107" s="12">
        <v>0</v>
      </c>
      <c r="J107" s="11">
        <v>0</v>
      </c>
      <c r="K107" s="11">
        <f t="shared" si="37"/>
        <v>0</v>
      </c>
      <c r="L107" s="11">
        <v>0</v>
      </c>
      <c r="M107" s="31">
        <f t="shared" si="30"/>
        <v>0</v>
      </c>
    </row>
    <row r="108" spans="1:13" ht="47.25" customHeight="1">
      <c r="A108" s="9">
        <v>16</v>
      </c>
      <c r="B108" s="8" t="s">
        <v>31</v>
      </c>
      <c r="C108" s="73" t="s">
        <v>169</v>
      </c>
      <c r="D108" s="73"/>
      <c r="E108" s="12">
        <f aca="true" t="shared" si="38" ref="E108:J108">E109</f>
        <v>13126</v>
      </c>
      <c r="F108" s="12">
        <f t="shared" si="38"/>
        <v>0</v>
      </c>
      <c r="G108" s="12">
        <f t="shared" si="38"/>
        <v>13126</v>
      </c>
      <c r="H108" s="12">
        <f t="shared" si="38"/>
        <v>3551.5</v>
      </c>
      <c r="I108" s="12">
        <f t="shared" si="38"/>
        <v>0</v>
      </c>
      <c r="J108" s="12">
        <f t="shared" si="38"/>
        <v>3551.5</v>
      </c>
      <c r="K108" s="11">
        <f t="shared" si="37"/>
        <v>27.05698613438976</v>
      </c>
      <c r="L108" s="11">
        <v>0</v>
      </c>
      <c r="M108" s="31">
        <f t="shared" si="30"/>
        <v>27.05698613438976</v>
      </c>
    </row>
    <row r="109" spans="1:13" ht="30.75" customHeight="1">
      <c r="A109" s="9"/>
      <c r="B109" s="8"/>
      <c r="C109" s="37" t="s">
        <v>51</v>
      </c>
      <c r="D109" s="5" t="s">
        <v>158</v>
      </c>
      <c r="E109" s="12">
        <f>F109+G109</f>
        <v>13126</v>
      </c>
      <c r="F109" s="12">
        <v>0</v>
      </c>
      <c r="G109" s="12">
        <v>13126</v>
      </c>
      <c r="H109" s="12">
        <f>I109+J109</f>
        <v>3551.5</v>
      </c>
      <c r="I109" s="12">
        <v>0</v>
      </c>
      <c r="J109" s="11">
        <v>3551.5</v>
      </c>
      <c r="K109" s="11">
        <f t="shared" si="37"/>
        <v>27.05698613438976</v>
      </c>
      <c r="L109" s="11">
        <v>0</v>
      </c>
      <c r="M109" s="31">
        <f t="shared" si="30"/>
        <v>27.05698613438976</v>
      </c>
    </row>
    <row r="110" spans="1:13" ht="47.25" customHeight="1">
      <c r="A110" s="9">
        <v>17</v>
      </c>
      <c r="B110" s="8" t="s">
        <v>32</v>
      </c>
      <c r="C110" s="73" t="s">
        <v>176</v>
      </c>
      <c r="D110" s="73"/>
      <c r="E110" s="12">
        <f aca="true" t="shared" si="39" ref="E110:J110">E111+E112</f>
        <v>23935.7</v>
      </c>
      <c r="F110" s="12">
        <f t="shared" si="39"/>
        <v>0</v>
      </c>
      <c r="G110" s="12">
        <f t="shared" si="39"/>
        <v>23935.7</v>
      </c>
      <c r="H110" s="12">
        <f t="shared" si="39"/>
        <v>2169.6</v>
      </c>
      <c r="I110" s="12">
        <f t="shared" si="39"/>
        <v>0</v>
      </c>
      <c r="J110" s="12">
        <f t="shared" si="39"/>
        <v>2169.6</v>
      </c>
      <c r="K110" s="11">
        <f t="shared" si="37"/>
        <v>9.064284729504465</v>
      </c>
      <c r="L110" s="11">
        <v>0</v>
      </c>
      <c r="M110" s="31">
        <f t="shared" si="30"/>
        <v>9.064284729504465</v>
      </c>
    </row>
    <row r="111" spans="1:13" ht="61.5" customHeight="1">
      <c r="A111" s="22" t="s">
        <v>94</v>
      </c>
      <c r="B111" s="8"/>
      <c r="C111" s="20" t="s">
        <v>177</v>
      </c>
      <c r="D111" s="5" t="s">
        <v>158</v>
      </c>
      <c r="E111" s="12">
        <f>F111+G111</f>
        <v>16900</v>
      </c>
      <c r="F111" s="12">
        <v>0</v>
      </c>
      <c r="G111" s="12">
        <v>16900</v>
      </c>
      <c r="H111" s="12">
        <f>I111+J111</f>
        <v>1786.1</v>
      </c>
      <c r="I111" s="12">
        <v>0</v>
      </c>
      <c r="J111" s="11">
        <v>1786.1</v>
      </c>
      <c r="K111" s="11">
        <f t="shared" si="37"/>
        <v>10.568639053254438</v>
      </c>
      <c r="L111" s="11">
        <v>0</v>
      </c>
      <c r="M111" s="31">
        <f t="shared" si="30"/>
        <v>10.568639053254438</v>
      </c>
    </row>
    <row r="112" spans="1:13" ht="15" customHeight="1">
      <c r="A112" s="38" t="s">
        <v>95</v>
      </c>
      <c r="B112" s="39"/>
      <c r="C112" s="72" t="s">
        <v>96</v>
      </c>
      <c r="D112" s="4" t="s">
        <v>19</v>
      </c>
      <c r="E112" s="12">
        <f>F112+G112</f>
        <v>7035.7</v>
      </c>
      <c r="F112" s="12">
        <f>SUM(F113:F114)</f>
        <v>0</v>
      </c>
      <c r="G112" s="12">
        <f>SUM(G113:G114)</f>
        <v>7035.7</v>
      </c>
      <c r="H112" s="12">
        <f>I112+J112</f>
        <v>383.5</v>
      </c>
      <c r="I112" s="12">
        <f>SUM(I113:I114)</f>
        <v>0</v>
      </c>
      <c r="J112" s="12">
        <f>SUM(J113:J114)</f>
        <v>383.5</v>
      </c>
      <c r="K112" s="11">
        <f t="shared" si="37"/>
        <v>5.45077248887815</v>
      </c>
      <c r="L112" s="11">
        <v>0</v>
      </c>
      <c r="M112" s="31">
        <f t="shared" si="30"/>
        <v>5.45077248887815</v>
      </c>
    </row>
    <row r="113" spans="1:13" ht="30" customHeight="1">
      <c r="A113" s="49"/>
      <c r="B113" s="43"/>
      <c r="C113" s="72"/>
      <c r="D113" s="5" t="s">
        <v>158</v>
      </c>
      <c r="E113" s="12">
        <f>F113+G113</f>
        <v>5170</v>
      </c>
      <c r="F113" s="12">
        <v>0</v>
      </c>
      <c r="G113" s="12">
        <v>5170</v>
      </c>
      <c r="H113" s="12">
        <f>I113+J113</f>
        <v>115.9</v>
      </c>
      <c r="I113" s="12">
        <v>0</v>
      </c>
      <c r="J113" s="11">
        <v>115.9</v>
      </c>
      <c r="K113" s="11">
        <f t="shared" si="37"/>
        <v>2.2417794970986464</v>
      </c>
      <c r="L113" s="11">
        <v>0</v>
      </c>
      <c r="M113" s="31">
        <f t="shared" si="30"/>
        <v>2.2417794970986464</v>
      </c>
    </row>
    <row r="114" spans="1:13" ht="15" customHeight="1">
      <c r="A114" s="54"/>
      <c r="B114" s="41"/>
      <c r="C114" s="72"/>
      <c r="D114" s="5" t="s">
        <v>44</v>
      </c>
      <c r="E114" s="12">
        <f>F114+G114</f>
        <v>1865.7</v>
      </c>
      <c r="F114" s="12">
        <v>0</v>
      </c>
      <c r="G114" s="12">
        <v>1865.7</v>
      </c>
      <c r="H114" s="12">
        <f>I114+J114</f>
        <v>267.6</v>
      </c>
      <c r="I114" s="12">
        <v>0</v>
      </c>
      <c r="J114" s="11">
        <v>267.6</v>
      </c>
      <c r="K114" s="11">
        <f t="shared" si="37"/>
        <v>14.343141984241841</v>
      </c>
      <c r="L114" s="11">
        <v>0</v>
      </c>
      <c r="M114" s="31">
        <f t="shared" si="30"/>
        <v>14.343141984241841</v>
      </c>
    </row>
    <row r="115" spans="1:13" ht="46.5" customHeight="1">
      <c r="A115" s="9">
        <v>18</v>
      </c>
      <c r="B115" s="8" t="s">
        <v>33</v>
      </c>
      <c r="C115" s="73" t="s">
        <v>157</v>
      </c>
      <c r="D115" s="73"/>
      <c r="E115" s="12">
        <f aca="true" t="shared" si="40" ref="E115:J115">E116+E117+E118+E121+E122</f>
        <v>302125.4</v>
      </c>
      <c r="F115" s="12">
        <f t="shared" si="40"/>
        <v>292282.9</v>
      </c>
      <c r="G115" s="12">
        <f t="shared" si="40"/>
        <v>9842.5</v>
      </c>
      <c r="H115" s="12">
        <f t="shared" si="40"/>
        <v>64209.100000000006</v>
      </c>
      <c r="I115" s="12">
        <f t="shared" si="40"/>
        <v>63795.100000000006</v>
      </c>
      <c r="J115" s="12">
        <f t="shared" si="40"/>
        <v>414</v>
      </c>
      <c r="K115" s="11">
        <f t="shared" si="37"/>
        <v>21.252466690983283</v>
      </c>
      <c r="L115" s="11">
        <f>I115/F115*100</f>
        <v>21.826490704724772</v>
      </c>
      <c r="M115" s="31">
        <f t="shared" si="30"/>
        <v>4.206248412496825</v>
      </c>
    </row>
    <row r="116" spans="1:13" ht="62.25" customHeight="1">
      <c r="A116" s="22" t="s">
        <v>84</v>
      </c>
      <c r="B116" s="8"/>
      <c r="C116" s="20" t="s">
        <v>85</v>
      </c>
      <c r="D116" s="5" t="s">
        <v>4</v>
      </c>
      <c r="E116" s="12">
        <f aca="true" t="shared" si="41" ref="E116:E122">F116+G116</f>
        <v>156894.2</v>
      </c>
      <c r="F116" s="12">
        <v>156894.2</v>
      </c>
      <c r="G116" s="12">
        <v>0</v>
      </c>
      <c r="H116" s="12">
        <f aca="true" t="shared" si="42" ref="H116:H122">I116+J116</f>
        <v>33209.3</v>
      </c>
      <c r="I116" s="12">
        <v>33209.3</v>
      </c>
      <c r="J116" s="11">
        <v>0</v>
      </c>
      <c r="K116" s="11">
        <f t="shared" si="37"/>
        <v>21.166684300630617</v>
      </c>
      <c r="L116" s="11">
        <f>I116/F116*100</f>
        <v>21.166684300630617</v>
      </c>
      <c r="M116" s="31">
        <v>0</v>
      </c>
    </row>
    <row r="117" spans="1:13" ht="94.5" customHeight="1">
      <c r="A117" s="22" t="s">
        <v>86</v>
      </c>
      <c r="B117" s="8"/>
      <c r="C117" s="20" t="s">
        <v>87</v>
      </c>
      <c r="D117" s="5" t="s">
        <v>4</v>
      </c>
      <c r="E117" s="12">
        <f t="shared" si="41"/>
        <v>5290.7</v>
      </c>
      <c r="F117" s="12">
        <v>5290.7</v>
      </c>
      <c r="G117" s="12">
        <v>0</v>
      </c>
      <c r="H117" s="12">
        <f t="shared" si="42"/>
        <v>1163.8</v>
      </c>
      <c r="I117" s="12">
        <v>1163.8</v>
      </c>
      <c r="J117" s="11">
        <v>0</v>
      </c>
      <c r="K117" s="11">
        <f t="shared" si="37"/>
        <v>21.99708923204869</v>
      </c>
      <c r="L117" s="11">
        <f>I117/F117*100</f>
        <v>21.99708923204869</v>
      </c>
      <c r="M117" s="31">
        <v>0</v>
      </c>
    </row>
    <row r="118" spans="1:13" ht="15" customHeight="1">
      <c r="A118" s="38" t="s">
        <v>88</v>
      </c>
      <c r="B118" s="39"/>
      <c r="C118" s="72" t="s">
        <v>89</v>
      </c>
      <c r="D118" s="4" t="s">
        <v>19</v>
      </c>
      <c r="E118" s="12">
        <f t="shared" si="41"/>
        <v>10842.5</v>
      </c>
      <c r="F118" s="12">
        <f>SUM(F119:F120)</f>
        <v>1000</v>
      </c>
      <c r="G118" s="12">
        <f>SUM(G119:G120)</f>
        <v>9842.5</v>
      </c>
      <c r="H118" s="12">
        <f t="shared" si="42"/>
        <v>414</v>
      </c>
      <c r="I118" s="12">
        <f>SUM(I119:I120)</f>
        <v>0</v>
      </c>
      <c r="J118" s="12">
        <f>SUM(J119:J120)</f>
        <v>414</v>
      </c>
      <c r="K118" s="11">
        <f t="shared" si="37"/>
        <v>3.818307585888863</v>
      </c>
      <c r="L118" s="11">
        <f>I118/F118*100</f>
        <v>0</v>
      </c>
      <c r="M118" s="31">
        <f t="shared" si="30"/>
        <v>4.206248412496825</v>
      </c>
    </row>
    <row r="119" spans="1:13" ht="45.75" customHeight="1">
      <c r="A119" s="42"/>
      <c r="B119" s="43"/>
      <c r="C119" s="72"/>
      <c r="D119" s="5" t="s">
        <v>12</v>
      </c>
      <c r="E119" s="12">
        <f t="shared" si="41"/>
        <v>6325.1</v>
      </c>
      <c r="F119" s="12">
        <v>0</v>
      </c>
      <c r="G119" s="12">
        <v>6325.1</v>
      </c>
      <c r="H119" s="12">
        <f t="shared" si="42"/>
        <v>0</v>
      </c>
      <c r="I119" s="12">
        <v>0</v>
      </c>
      <c r="J119" s="11">
        <v>0</v>
      </c>
      <c r="K119" s="11">
        <f t="shared" si="37"/>
        <v>0</v>
      </c>
      <c r="L119" s="11">
        <v>0</v>
      </c>
      <c r="M119" s="31">
        <f t="shared" si="30"/>
        <v>0</v>
      </c>
    </row>
    <row r="120" spans="1:13" ht="31.5" customHeight="1">
      <c r="A120" s="40"/>
      <c r="B120" s="41"/>
      <c r="C120" s="72"/>
      <c r="D120" s="5" t="s">
        <v>4</v>
      </c>
      <c r="E120" s="12">
        <f t="shared" si="41"/>
        <v>4517.4</v>
      </c>
      <c r="F120" s="12">
        <v>1000</v>
      </c>
      <c r="G120" s="12">
        <v>3517.4</v>
      </c>
      <c r="H120" s="12">
        <f t="shared" si="42"/>
        <v>414</v>
      </c>
      <c r="I120" s="12">
        <v>0</v>
      </c>
      <c r="J120" s="11">
        <v>414</v>
      </c>
      <c r="K120" s="11">
        <f t="shared" si="37"/>
        <v>9.164563687076638</v>
      </c>
      <c r="L120" s="11">
        <f>I120/F120*100</f>
        <v>0</v>
      </c>
      <c r="M120" s="31">
        <f t="shared" si="30"/>
        <v>11.770057428782623</v>
      </c>
    </row>
    <row r="121" spans="1:13" ht="47.25" customHeight="1">
      <c r="A121" s="22" t="s">
        <v>90</v>
      </c>
      <c r="B121" s="8"/>
      <c r="C121" s="20" t="s">
        <v>91</v>
      </c>
      <c r="D121" s="5" t="s">
        <v>4</v>
      </c>
      <c r="E121" s="12">
        <f t="shared" si="41"/>
        <v>76950.1</v>
      </c>
      <c r="F121" s="12">
        <v>76950.1</v>
      </c>
      <c r="G121" s="12">
        <v>0</v>
      </c>
      <c r="H121" s="12">
        <f t="shared" si="42"/>
        <v>16929</v>
      </c>
      <c r="I121" s="12">
        <v>16929</v>
      </c>
      <c r="J121" s="11">
        <v>0</v>
      </c>
      <c r="K121" s="11">
        <f t="shared" si="37"/>
        <v>21.99997141004365</v>
      </c>
      <c r="L121" s="11">
        <f>I121/F121*100</f>
        <v>21.99997141004365</v>
      </c>
      <c r="M121" s="31">
        <v>0</v>
      </c>
    </row>
    <row r="122" spans="1:13" ht="78" customHeight="1">
      <c r="A122" s="22" t="s">
        <v>92</v>
      </c>
      <c r="B122" s="8"/>
      <c r="C122" s="20" t="s">
        <v>93</v>
      </c>
      <c r="D122" s="5" t="s">
        <v>4</v>
      </c>
      <c r="E122" s="12">
        <f t="shared" si="41"/>
        <v>52147.9</v>
      </c>
      <c r="F122" s="12">
        <v>52147.9</v>
      </c>
      <c r="G122" s="12">
        <v>0</v>
      </c>
      <c r="H122" s="12">
        <f t="shared" si="42"/>
        <v>12493</v>
      </c>
      <c r="I122" s="12">
        <v>12493</v>
      </c>
      <c r="J122" s="11">
        <v>0</v>
      </c>
      <c r="K122" s="11">
        <f t="shared" si="37"/>
        <v>23.956861158359207</v>
      </c>
      <c r="L122" s="11">
        <f>I122/F122*100</f>
        <v>23.956861158359207</v>
      </c>
      <c r="M122" s="31">
        <v>0</v>
      </c>
    </row>
    <row r="123" spans="1:13" ht="15" customHeight="1">
      <c r="A123" s="45">
        <v>19</v>
      </c>
      <c r="B123" s="39" t="s">
        <v>39</v>
      </c>
      <c r="C123" s="72" t="s">
        <v>170</v>
      </c>
      <c r="D123" s="73"/>
      <c r="E123" s="12">
        <f aca="true" t="shared" si="43" ref="E123:J123">SUM(E124:E126)</f>
        <v>16492.8</v>
      </c>
      <c r="F123" s="12">
        <f t="shared" si="43"/>
        <v>0</v>
      </c>
      <c r="G123" s="12">
        <f t="shared" si="43"/>
        <v>16492.8</v>
      </c>
      <c r="H123" s="12">
        <f t="shared" si="43"/>
        <v>30</v>
      </c>
      <c r="I123" s="12">
        <f t="shared" si="43"/>
        <v>0</v>
      </c>
      <c r="J123" s="12">
        <f t="shared" si="43"/>
        <v>30</v>
      </c>
      <c r="K123" s="11">
        <f t="shared" si="37"/>
        <v>0.1818975552968568</v>
      </c>
      <c r="L123" s="11">
        <v>0</v>
      </c>
      <c r="M123" s="31">
        <f t="shared" si="30"/>
        <v>0.1818975552968568</v>
      </c>
    </row>
    <row r="124" spans="1:13" ht="33.75" customHeight="1">
      <c r="A124" s="49"/>
      <c r="B124" s="43"/>
      <c r="C124" s="88" t="s">
        <v>51</v>
      </c>
      <c r="D124" s="5" t="s">
        <v>10</v>
      </c>
      <c r="E124" s="12">
        <f>F124+G124</f>
        <v>0</v>
      </c>
      <c r="F124" s="12">
        <v>0</v>
      </c>
      <c r="G124" s="12">
        <v>0</v>
      </c>
      <c r="H124" s="12">
        <f>I124+J124</f>
        <v>0</v>
      </c>
      <c r="I124" s="12">
        <v>0</v>
      </c>
      <c r="J124" s="12">
        <v>0</v>
      </c>
      <c r="K124" s="11">
        <v>0</v>
      </c>
      <c r="L124" s="11">
        <v>0</v>
      </c>
      <c r="M124" s="31">
        <v>0</v>
      </c>
    </row>
    <row r="125" spans="1:13" ht="17.25" customHeight="1">
      <c r="A125" s="52"/>
      <c r="B125" s="53"/>
      <c r="C125" s="89"/>
      <c r="D125" s="5" t="s">
        <v>2</v>
      </c>
      <c r="E125" s="12">
        <f>F125+G125</f>
        <v>14693.4</v>
      </c>
      <c r="F125" s="12">
        <v>0</v>
      </c>
      <c r="G125" s="12">
        <v>14693.4</v>
      </c>
      <c r="H125" s="12">
        <f>I125+J125</f>
        <v>0</v>
      </c>
      <c r="I125" s="12">
        <v>0</v>
      </c>
      <c r="J125" s="11">
        <v>0</v>
      </c>
      <c r="K125" s="11">
        <f t="shared" si="37"/>
        <v>0</v>
      </c>
      <c r="L125" s="11">
        <v>0</v>
      </c>
      <c r="M125" s="31">
        <f t="shared" si="30"/>
        <v>0</v>
      </c>
    </row>
    <row r="126" spans="1:13" ht="15.75">
      <c r="A126" s="52"/>
      <c r="B126" s="53"/>
      <c r="C126" s="90"/>
      <c r="D126" s="5" t="s">
        <v>3</v>
      </c>
      <c r="E126" s="12">
        <f>F126+G126</f>
        <v>1799.4</v>
      </c>
      <c r="F126" s="12">
        <v>0</v>
      </c>
      <c r="G126" s="12">
        <v>1799.4</v>
      </c>
      <c r="H126" s="12">
        <f>I126+J126</f>
        <v>30</v>
      </c>
      <c r="I126" s="12">
        <v>0</v>
      </c>
      <c r="J126" s="11">
        <v>30</v>
      </c>
      <c r="K126" s="11">
        <f t="shared" si="37"/>
        <v>1.6672224074691562</v>
      </c>
      <c r="L126" s="11">
        <v>0</v>
      </c>
      <c r="M126" s="31">
        <f t="shared" si="30"/>
        <v>1.6672224074691562</v>
      </c>
    </row>
    <row r="127" spans="1:13" ht="63.75" customHeight="1">
      <c r="A127" s="45">
        <v>20</v>
      </c>
      <c r="B127" s="39" t="s">
        <v>41</v>
      </c>
      <c r="C127" s="72" t="s">
        <v>171</v>
      </c>
      <c r="D127" s="73"/>
      <c r="E127" s="12">
        <f aca="true" t="shared" si="44" ref="E127:J127">E128</f>
        <v>2430</v>
      </c>
      <c r="F127" s="12">
        <f t="shared" si="44"/>
        <v>0</v>
      </c>
      <c r="G127" s="12">
        <f t="shared" si="44"/>
        <v>2430</v>
      </c>
      <c r="H127" s="12">
        <f t="shared" si="44"/>
        <v>662.2</v>
      </c>
      <c r="I127" s="12">
        <f t="shared" si="44"/>
        <v>0</v>
      </c>
      <c r="J127" s="12">
        <f t="shared" si="44"/>
        <v>662.2</v>
      </c>
      <c r="K127" s="11">
        <f t="shared" si="37"/>
        <v>27.251028806584365</v>
      </c>
      <c r="L127" s="11">
        <v>0</v>
      </c>
      <c r="M127" s="31">
        <f t="shared" si="30"/>
        <v>27.251028806584365</v>
      </c>
    </row>
    <row r="128" spans="1:13" ht="30" customHeight="1">
      <c r="A128" s="54"/>
      <c r="B128" s="68"/>
      <c r="C128" s="44" t="s">
        <v>51</v>
      </c>
      <c r="D128" s="5" t="s">
        <v>158</v>
      </c>
      <c r="E128" s="12">
        <f>F128+G128</f>
        <v>2430</v>
      </c>
      <c r="F128" s="12">
        <v>0</v>
      </c>
      <c r="G128" s="12">
        <v>2430</v>
      </c>
      <c r="H128" s="12">
        <f>I128+J128</f>
        <v>662.2</v>
      </c>
      <c r="I128" s="12">
        <v>0</v>
      </c>
      <c r="J128" s="11">
        <v>662.2</v>
      </c>
      <c r="K128" s="11">
        <f t="shared" si="37"/>
        <v>27.251028806584365</v>
      </c>
      <c r="L128" s="11">
        <v>0</v>
      </c>
      <c r="M128" s="31">
        <f t="shared" si="30"/>
        <v>27.251028806584365</v>
      </c>
    </row>
    <row r="129" spans="1:13" ht="48.75" customHeight="1">
      <c r="A129" s="45">
        <v>21</v>
      </c>
      <c r="B129" s="39" t="s">
        <v>146</v>
      </c>
      <c r="C129" s="72" t="s">
        <v>172</v>
      </c>
      <c r="D129" s="73"/>
      <c r="E129" s="12">
        <f aca="true" t="shared" si="45" ref="E129:J129">SUM(E130:E132)</f>
        <v>1910</v>
      </c>
      <c r="F129" s="12">
        <f t="shared" si="45"/>
        <v>0</v>
      </c>
      <c r="G129" s="12">
        <f t="shared" si="45"/>
        <v>1910</v>
      </c>
      <c r="H129" s="12">
        <f t="shared" si="45"/>
        <v>0</v>
      </c>
      <c r="I129" s="12">
        <f t="shared" si="45"/>
        <v>0</v>
      </c>
      <c r="J129" s="12">
        <f t="shared" si="45"/>
        <v>0</v>
      </c>
      <c r="K129" s="11">
        <f t="shared" si="37"/>
        <v>0</v>
      </c>
      <c r="L129" s="11">
        <v>0</v>
      </c>
      <c r="M129" s="31">
        <f t="shared" si="30"/>
        <v>0</v>
      </c>
    </row>
    <row r="130" spans="1:13" ht="31.5">
      <c r="A130" s="49"/>
      <c r="B130" s="67"/>
      <c r="C130" s="63" t="s">
        <v>51</v>
      </c>
      <c r="D130" s="61" t="s">
        <v>158</v>
      </c>
      <c r="E130" s="12">
        <f>F130+G130</f>
        <v>340</v>
      </c>
      <c r="F130" s="12">
        <v>0</v>
      </c>
      <c r="G130" s="12">
        <v>340</v>
      </c>
      <c r="H130" s="12">
        <f>I130+J130</f>
        <v>0</v>
      </c>
      <c r="I130" s="12">
        <v>0</v>
      </c>
      <c r="J130" s="12">
        <v>0</v>
      </c>
      <c r="K130" s="11">
        <f t="shared" si="37"/>
        <v>0</v>
      </c>
      <c r="L130" s="11">
        <v>0</v>
      </c>
      <c r="M130" s="31">
        <f>J130/G130*100</f>
        <v>0</v>
      </c>
    </row>
    <row r="131" spans="1:13" ht="31.5">
      <c r="A131" s="49"/>
      <c r="B131" s="67"/>
      <c r="C131" s="64"/>
      <c r="D131" s="5" t="s">
        <v>10</v>
      </c>
      <c r="E131" s="12">
        <f>F131+G131</f>
        <v>1450</v>
      </c>
      <c r="F131" s="12">
        <v>0</v>
      </c>
      <c r="G131" s="12">
        <v>1450</v>
      </c>
      <c r="H131" s="12">
        <f>I131+J131</f>
        <v>0</v>
      </c>
      <c r="I131" s="12">
        <v>0</v>
      </c>
      <c r="J131" s="12">
        <v>0</v>
      </c>
      <c r="K131" s="11">
        <f t="shared" si="37"/>
        <v>0</v>
      </c>
      <c r="L131" s="11">
        <v>0</v>
      </c>
      <c r="M131" s="31">
        <f>J131/G131*100</f>
        <v>0</v>
      </c>
    </row>
    <row r="132" spans="1:13" ht="16.5" customHeight="1">
      <c r="A132" s="46"/>
      <c r="B132" s="66"/>
      <c r="C132" s="65"/>
      <c r="D132" s="61" t="s">
        <v>2</v>
      </c>
      <c r="E132" s="12">
        <f>F132+G132</f>
        <v>120</v>
      </c>
      <c r="F132" s="12">
        <v>0</v>
      </c>
      <c r="G132" s="12">
        <v>120</v>
      </c>
      <c r="H132" s="12">
        <f>I132+J132</f>
        <v>0</v>
      </c>
      <c r="I132" s="12">
        <v>0</v>
      </c>
      <c r="J132" s="11">
        <v>0</v>
      </c>
      <c r="K132" s="11">
        <f t="shared" si="37"/>
        <v>0</v>
      </c>
      <c r="L132" s="11">
        <v>0</v>
      </c>
      <c r="M132" s="31">
        <f>J132/G132*100</f>
        <v>0</v>
      </c>
    </row>
    <row r="133" spans="1:13" ht="15.75" customHeight="1">
      <c r="A133" s="25"/>
      <c r="B133" s="26"/>
      <c r="C133" s="27"/>
      <c r="D133" s="16"/>
      <c r="E133" s="17"/>
      <c r="F133" s="17"/>
      <c r="G133" s="17"/>
      <c r="H133" s="17"/>
      <c r="I133" s="17"/>
      <c r="J133" s="18"/>
      <c r="K133" s="18"/>
      <c r="L133" s="18"/>
      <c r="M133" s="19"/>
    </row>
    <row r="134" spans="1:13" ht="15" customHeight="1">
      <c r="A134" s="15"/>
      <c r="B134" s="7"/>
      <c r="C134" s="14"/>
      <c r="D134" s="16"/>
      <c r="E134" s="17"/>
      <c r="F134" s="17"/>
      <c r="G134" s="17"/>
      <c r="H134" s="17"/>
      <c r="I134" s="17"/>
      <c r="J134" s="18"/>
      <c r="K134" s="18"/>
      <c r="L134" s="18"/>
      <c r="M134" s="19"/>
    </row>
  </sheetData>
  <sheetProtection/>
  <autoFilter ref="A10:M132"/>
  <mergeCells count="51">
    <mergeCell ref="E7:G7"/>
    <mergeCell ref="H7:J7"/>
    <mergeCell ref="F8:G8"/>
    <mergeCell ref="C44:C46"/>
    <mergeCell ref="C37:C39"/>
    <mergeCell ref="C40:C43"/>
    <mergeCell ref="C129:D129"/>
    <mergeCell ref="C77:C80"/>
    <mergeCell ref="C55:D55"/>
    <mergeCell ref="C123:D123"/>
    <mergeCell ref="C118:C120"/>
    <mergeCell ref="C112:C114"/>
    <mergeCell ref="C124:C126"/>
    <mergeCell ref="C63:D63"/>
    <mergeCell ref="C81:D81"/>
    <mergeCell ref="A1:M1"/>
    <mergeCell ref="A2:M2"/>
    <mergeCell ref="A3:M3"/>
    <mergeCell ref="K8:K9"/>
    <mergeCell ref="C108:D108"/>
    <mergeCell ref="C96:C98"/>
    <mergeCell ref="C83:D83"/>
    <mergeCell ref="K7:M7"/>
    <mergeCell ref="D7:D9"/>
    <mergeCell ref="C7:C9"/>
    <mergeCell ref="A4:M4"/>
    <mergeCell ref="C85:D85"/>
    <mergeCell ref="C59:D59"/>
    <mergeCell ref="C72:D72"/>
    <mergeCell ref="I8:J8"/>
    <mergeCell ref="C127:D127"/>
    <mergeCell ref="C115:D115"/>
    <mergeCell ref="C110:D110"/>
    <mergeCell ref="C49:C51"/>
    <mergeCell ref="L8:M8"/>
    <mergeCell ref="A11:D11"/>
    <mergeCell ref="C102:D102"/>
    <mergeCell ref="C93:C95"/>
    <mergeCell ref="C90:D90"/>
    <mergeCell ref="C35:D35"/>
    <mergeCell ref="H8:H9"/>
    <mergeCell ref="C14:C16"/>
    <mergeCell ref="C48:D48"/>
    <mergeCell ref="B7:B9"/>
    <mergeCell ref="A7:A9"/>
    <mergeCell ref="E8:E9"/>
    <mergeCell ref="A12:D12"/>
    <mergeCell ref="C19:D19"/>
    <mergeCell ref="C27:D27"/>
    <mergeCell ref="C13:D13"/>
    <mergeCell ref="C29:D29"/>
  </mergeCells>
  <printOptions/>
  <pageMargins left="0.39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2017-04-03T08:52:14Z</cp:lastPrinted>
  <dcterms:created xsi:type="dcterms:W3CDTF">2014-07-04T13:22:28Z</dcterms:created>
  <dcterms:modified xsi:type="dcterms:W3CDTF">2017-04-03T13:17:35Z</dcterms:modified>
  <cp:category/>
  <cp:version/>
  <cp:contentType/>
  <cp:contentStatus/>
</cp:coreProperties>
</file>