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5.2016" sheetId="1" r:id="rId1"/>
  </sheets>
  <definedNames>
    <definedName name="_xlnm._FilterDatabase" localSheetId="0" hidden="1">'на 01.05.2016'!$A$10:$M$141</definedName>
    <definedName name="_xlnm.Print_Titles" localSheetId="0">'на 01.05.2016'!$10:$10</definedName>
  </definedNames>
  <calcPr fullCalcOnLoad="1"/>
</workbook>
</file>

<file path=xl/sharedStrings.xml><?xml version="1.0" encoding="utf-8"?>
<sst xmlns="http://schemas.openxmlformats.org/spreadsheetml/2006/main" count="297" uniqueCount="186">
  <si>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</si>
  <si>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</si>
  <si>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</si>
  <si>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</si>
  <si>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</si>
  <si>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</si>
  <si>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</si>
  <si>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</si>
  <si>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</si>
  <si>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</si>
  <si>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</si>
  <si>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</si>
  <si>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</si>
  <si>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</si>
  <si>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</si>
  <si>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</si>
  <si>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</si>
  <si>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</si>
  <si>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</si>
  <si>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</si>
  <si>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</si>
  <si>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</si>
  <si>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</si>
  <si>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</si>
  <si>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</si>
  <si>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</si>
  <si>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</si>
  <si>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</si>
  <si>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</si>
  <si>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</si>
  <si>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</si>
  <si>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</si>
  <si>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</si>
  <si>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</si>
  <si>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</si>
  <si>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</si>
  <si>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</si>
  <si>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</si>
  <si>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</si>
  <si>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</si>
  <si>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</si>
  <si>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</si>
  <si>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</si>
  <si>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</si>
  <si>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</si>
  <si>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</si>
  <si>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</si>
  <si>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</si>
  <si>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</si>
  <si>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</si>
  <si>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</si>
  <si>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</si>
  <si>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</si>
  <si>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</si>
  <si>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</si>
  <si>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</si>
  <si>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</si>
  <si>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</si>
  <si>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</si>
  <si>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</si>
  <si>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</si>
  <si>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</si>
  <si>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</si>
  <si>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</si>
  <si>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</si>
  <si>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</si>
  <si>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</si>
  <si>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</si>
  <si>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</si>
  <si>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</si>
  <si>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</si>
  <si>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</si>
  <si>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</si>
  <si>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</si>
  <si>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</si>
  <si>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</si>
  <si>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</si>
  <si>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</si>
  <si>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</si>
  <si>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</si>
  <si>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</si>
  <si>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</si>
  <si>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</si>
  <si>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</si>
  <si>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</si>
  <si>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</si>
  <si>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</si>
  <si>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</si>
  <si>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</si>
  <si>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</si>
  <si>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</si>
  <si>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</si>
  <si>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</si>
  <si>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</si>
  <si>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</si>
  <si>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</si>
  <si>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</si>
  <si>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</si>
  <si>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</si>
  <si>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</si>
  <si>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</si>
  <si>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</si>
  <si>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</si>
  <si>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</si>
  <si>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</si>
  <si>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</si>
  <si>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</si>
  <si>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</si>
  <si>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</si>
  <si>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</si>
  <si>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</si>
  <si>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</si>
  <si>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</si>
  <si>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</si>
  <si>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</si>
  <si>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</si>
  <si>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</si>
  <si>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</si>
  <si>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</si>
  <si>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</si>
  <si>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</si>
  <si>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</si>
  <si>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</si>
  <si>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</si>
  <si>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</si>
  <si>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</si>
  <si>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</si>
  <si>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</si>
  <si>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</si>
  <si>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</si>
  <si>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</si>
  <si>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</si>
  <si>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</si>
  <si>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</si>
  <si>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</si>
  <si>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</si>
  <si>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</si>
  <si>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</si>
  <si>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</si>
  <si>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</si>
  <si>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</si>
  <si>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</si>
  <si>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</si>
  <si>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</si>
  <si>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</si>
  <si>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</si>
  <si>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</si>
  <si>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</si>
  <si>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</si>
  <si>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</si>
  <si>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</si>
  <si>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</si>
  <si>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</si>
  <si>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</si>
  <si>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</si>
  <si>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</si>
  <si>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</si>
  <si>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</si>
  <si>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</si>
  <si>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</si>
  <si>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</si>
  <si>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</si>
  <si>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</si>
  <si>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</si>
  <si>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</si>
  <si>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</si>
  <si>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</si>
  <si>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</si>
  <si>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</si>
  <si>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</si>
  <si>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</si>
  <si>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</si>
  <si>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</si>
  <si>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</si>
  <si>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</si>
  <si>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</si>
  <si>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</si>
  <si>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</si>
  <si>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</si>
  <si>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сводной бюджетной росписью на 2016 год, тыс. рублей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</si>
  <si>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</si>
  <si>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</si>
  <si>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</si>
  <si>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</si>
  <si>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по состоянию на 1 мая 2016 года</t>
  </si>
  <si>
    <t>Исполнено на 01.05.2016,         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</si>
</sst>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67" fontId="4" fillId="0" borderId="14" xfId="59" applyNumberFormat="1" applyFont="1" applyFill="1" applyBorder="1" applyAlignment="1" applyProtection="1">
      <alignment vertical="top" wrapText="1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0" xfId="52" applyFont="1" applyBorder="1" applyAlignment="1">
      <alignment horizontal="left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3"/>
  <sheetViews>
    <sheetView showGridLines="0" tabSelected="1" zoomScalePageLayoutView="0" workbookViewId="0" topLeftCell="A1">
      <pane xSplit="4" ySplit="11" topLeftCell="E9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39" sqref="C139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42" width="7.8515625" style="2" customWidth="1"/>
    <col min="43" max="16384" width="9.140625" style="2" customWidth="1"/>
  </cols>
  <sheetData>
    <row r="1" spans="1:13" s="10" customFormat="1" ht="19.5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0" customFormat="1" ht="19.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10" customFormat="1" ht="20.25" customHeight="1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10" customFormat="1" ht="19.5" customHeight="1">
      <c r="A4" s="97" t="s">
        <v>184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87" t="s">
        <v>16</v>
      </c>
      <c r="B7" s="87" t="s">
        <v>17</v>
      </c>
      <c r="C7" s="76" t="s">
        <v>46</v>
      </c>
      <c r="D7" s="76" t="s">
        <v>15</v>
      </c>
      <c r="E7" s="84" t="s">
        <v>179</v>
      </c>
      <c r="F7" s="86"/>
      <c r="G7" s="85"/>
      <c r="H7" s="84" t="s">
        <v>185</v>
      </c>
      <c r="I7" s="86"/>
      <c r="J7" s="85"/>
      <c r="K7" s="73" t="s">
        <v>34</v>
      </c>
      <c r="L7" s="74"/>
      <c r="M7" s="75"/>
    </row>
    <row r="8" spans="1:13" ht="30.75" customHeight="1">
      <c r="A8" s="87"/>
      <c r="B8" s="87"/>
      <c r="C8" s="76"/>
      <c r="D8" s="76"/>
      <c r="E8" s="95" t="s">
        <v>164</v>
      </c>
      <c r="F8" s="84" t="s">
        <v>165</v>
      </c>
      <c r="G8" s="85"/>
      <c r="H8" s="95" t="s">
        <v>164</v>
      </c>
      <c r="I8" s="84" t="s">
        <v>165</v>
      </c>
      <c r="J8" s="85"/>
      <c r="K8" s="95" t="s">
        <v>164</v>
      </c>
      <c r="L8" s="84" t="s">
        <v>165</v>
      </c>
      <c r="M8" s="85"/>
    </row>
    <row r="9" spans="1:13" ht="30" customHeight="1">
      <c r="A9" s="87"/>
      <c r="B9" s="87"/>
      <c r="C9" s="76"/>
      <c r="D9" s="76"/>
      <c r="E9" s="96"/>
      <c r="F9" s="13" t="s">
        <v>166</v>
      </c>
      <c r="G9" s="13" t="s">
        <v>167</v>
      </c>
      <c r="H9" s="96"/>
      <c r="I9" s="13" t="s">
        <v>166</v>
      </c>
      <c r="J9" s="13" t="s">
        <v>167</v>
      </c>
      <c r="K9" s="96"/>
      <c r="L9" s="13" t="s">
        <v>166</v>
      </c>
      <c r="M9" s="13" t="s">
        <v>167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88" t="s">
        <v>35</v>
      </c>
      <c r="B11" s="88"/>
      <c r="C11" s="88"/>
      <c r="D11" s="88"/>
      <c r="E11" s="34">
        <f aca="true" t="shared" si="0" ref="E11:J11">E13+E19+E27+E29+E35+E48+E57+E63+E67+E77+E87+E89+E91+E96+E110+E116+E118+E123+E132+E136+E138</f>
        <v>3720799.1</v>
      </c>
      <c r="F11" s="34">
        <f t="shared" si="0"/>
        <v>1904739.9000000004</v>
      </c>
      <c r="G11" s="34">
        <f t="shared" si="0"/>
        <v>1816059.2</v>
      </c>
      <c r="H11" s="34">
        <f t="shared" si="0"/>
        <v>950818.3</v>
      </c>
      <c r="I11" s="34">
        <f t="shared" si="0"/>
        <v>523484.5</v>
      </c>
      <c r="J11" s="34">
        <f t="shared" si="0"/>
        <v>427333.80000000005</v>
      </c>
      <c r="K11" s="34">
        <f aca="true" t="shared" si="1" ref="K11:M13">H11/E11*100</f>
        <v>25.55414238839178</v>
      </c>
      <c r="L11" s="34">
        <f t="shared" si="1"/>
        <v>27.483253750288945</v>
      </c>
      <c r="M11" s="35">
        <f t="shared" si="1"/>
        <v>23.530829831979048</v>
      </c>
    </row>
    <row r="12" spans="1:13" ht="16.5" customHeight="1">
      <c r="A12" s="98" t="s">
        <v>168</v>
      </c>
      <c r="B12" s="98"/>
      <c r="C12" s="98"/>
      <c r="D12" s="98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7" t="s">
        <v>151</v>
      </c>
      <c r="D13" s="77"/>
      <c r="E13" s="12">
        <f aca="true" t="shared" si="2" ref="E13:J13">E14+E17+E18</f>
        <v>2076068.1000000003</v>
      </c>
      <c r="F13" s="12">
        <f t="shared" si="2"/>
        <v>1348546.8</v>
      </c>
      <c r="G13" s="12">
        <f t="shared" si="2"/>
        <v>727521.3</v>
      </c>
      <c r="H13" s="12">
        <f t="shared" si="2"/>
        <v>515958.30000000005</v>
      </c>
      <c r="I13" s="12">
        <f t="shared" si="2"/>
        <v>361302</v>
      </c>
      <c r="J13" s="12">
        <f t="shared" si="2"/>
        <v>154656.3</v>
      </c>
      <c r="K13" s="11">
        <f t="shared" si="1"/>
        <v>24.85266740527442</v>
      </c>
      <c r="L13" s="11">
        <f t="shared" si="1"/>
        <v>26.791951158091067</v>
      </c>
      <c r="M13" s="31">
        <f t="shared" si="1"/>
        <v>21.25797553968523</v>
      </c>
    </row>
    <row r="14" spans="1:13" ht="16.5" customHeight="1">
      <c r="A14" s="38" t="s">
        <v>47</v>
      </c>
      <c r="B14" s="50"/>
      <c r="C14" s="89" t="s">
        <v>45</v>
      </c>
      <c r="D14" s="4" t="s">
        <v>19</v>
      </c>
      <c r="E14" s="12">
        <f aca="true" t="shared" si="3" ref="E14:J14">SUM(E15:E16)</f>
        <v>2058517.2000000002</v>
      </c>
      <c r="F14" s="12">
        <f t="shared" si="3"/>
        <v>1348546.8</v>
      </c>
      <c r="G14" s="12">
        <f t="shared" si="3"/>
        <v>709970.4</v>
      </c>
      <c r="H14" s="12">
        <f t="shared" si="3"/>
        <v>513423.4</v>
      </c>
      <c r="I14" s="12">
        <f t="shared" si="3"/>
        <v>361302</v>
      </c>
      <c r="J14" s="12">
        <f t="shared" si="3"/>
        <v>152121.4</v>
      </c>
      <c r="K14" s="11">
        <f>H14/E14*100</f>
        <v>24.941418998102126</v>
      </c>
      <c r="L14" s="11">
        <f>I14/F14*100</f>
        <v>26.791951158091067</v>
      </c>
      <c r="M14" s="31">
        <f>J14/G14*100</f>
        <v>21.42644256718308</v>
      </c>
    </row>
    <row r="15" spans="1:13" ht="31.5" customHeight="1">
      <c r="A15" s="52"/>
      <c r="B15" s="51"/>
      <c r="C15" s="89"/>
      <c r="D15" s="5" t="s">
        <v>0</v>
      </c>
      <c r="E15" s="12">
        <f>F15+G15</f>
        <v>5000</v>
      </c>
      <c r="F15" s="12">
        <v>0</v>
      </c>
      <c r="G15" s="12">
        <v>5000</v>
      </c>
      <c r="H15" s="12">
        <f>I15+J15</f>
        <v>0</v>
      </c>
      <c r="I15" s="12">
        <v>0</v>
      </c>
      <c r="J15" s="11">
        <v>0</v>
      </c>
      <c r="K15" s="11">
        <f aca="true" t="shared" si="4" ref="K15:K46">H15/E15*100</f>
        <v>0</v>
      </c>
      <c r="L15" s="11">
        <v>0</v>
      </c>
      <c r="M15" s="31">
        <f aca="true" t="shared" si="5" ref="M15:M50">J15/G15*100</f>
        <v>0</v>
      </c>
    </row>
    <row r="16" spans="1:13" ht="16.5" customHeight="1">
      <c r="A16" s="52"/>
      <c r="B16" s="51"/>
      <c r="C16" s="89"/>
      <c r="D16" s="5" t="s">
        <v>2</v>
      </c>
      <c r="E16" s="12">
        <f>F16+G16</f>
        <v>2053517.2000000002</v>
      </c>
      <c r="F16" s="12">
        <v>1348546.8</v>
      </c>
      <c r="G16" s="12">
        <v>704970.4</v>
      </c>
      <c r="H16" s="12">
        <f>I16+J16</f>
        <v>513423.4</v>
      </c>
      <c r="I16" s="12">
        <v>361302</v>
      </c>
      <c r="J16" s="11">
        <v>152121.4</v>
      </c>
      <c r="K16" s="11">
        <f t="shared" si="4"/>
        <v>25.00214753497073</v>
      </c>
      <c r="L16" s="11">
        <f>I16/F16*100</f>
        <v>26.791951158091067</v>
      </c>
      <c r="M16" s="31">
        <f t="shared" si="5"/>
        <v>21.578409533222953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8076.3</v>
      </c>
      <c r="F17" s="12">
        <v>0</v>
      </c>
      <c r="G17" s="12">
        <v>8076.3</v>
      </c>
      <c r="H17" s="12">
        <f>I17+J17</f>
        <v>0</v>
      </c>
      <c r="I17" s="12">
        <v>0</v>
      </c>
      <c r="J17" s="11">
        <v>0</v>
      </c>
      <c r="K17" s="11">
        <f t="shared" si="4"/>
        <v>0</v>
      </c>
      <c r="L17" s="11">
        <v>0</v>
      </c>
      <c r="M17" s="31">
        <f t="shared" si="5"/>
        <v>0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9474.6</v>
      </c>
      <c r="F18" s="12">
        <v>0</v>
      </c>
      <c r="G18" s="12">
        <v>9474.6</v>
      </c>
      <c r="H18" s="12">
        <f>I18+J18</f>
        <v>2534.9</v>
      </c>
      <c r="I18" s="12">
        <v>0</v>
      </c>
      <c r="J18" s="11">
        <v>2534.9</v>
      </c>
      <c r="K18" s="11">
        <f t="shared" si="4"/>
        <v>26.754691490933652</v>
      </c>
      <c r="L18" s="11">
        <v>0</v>
      </c>
      <c r="M18" s="31">
        <f t="shared" si="5"/>
        <v>26.754691490933652</v>
      </c>
    </row>
    <row r="19" spans="1:13" ht="15.75" customHeight="1">
      <c r="A19" s="45">
        <v>2</v>
      </c>
      <c r="B19" s="54">
        <v>2</v>
      </c>
      <c r="C19" s="89" t="s">
        <v>169</v>
      </c>
      <c r="D19" s="77"/>
      <c r="E19" s="12">
        <f aca="true" t="shared" si="6" ref="E19:J19">E20+E21+E22+E23+E24+E25+E26</f>
        <v>120894.3</v>
      </c>
      <c r="F19" s="12">
        <f t="shared" si="6"/>
        <v>108088.6</v>
      </c>
      <c r="G19" s="12">
        <f t="shared" si="6"/>
        <v>12805.7</v>
      </c>
      <c r="H19" s="12">
        <f t="shared" si="6"/>
        <v>45069.8</v>
      </c>
      <c r="I19" s="12">
        <f t="shared" si="6"/>
        <v>44369.6</v>
      </c>
      <c r="J19" s="12">
        <f t="shared" si="6"/>
        <v>700.1999999999999</v>
      </c>
      <c r="K19" s="11">
        <f t="shared" si="4"/>
        <v>37.28033497030051</v>
      </c>
      <c r="L19" s="11">
        <f>I19/F19*100</f>
        <v>41.049287343901206</v>
      </c>
      <c r="M19" s="31">
        <f t="shared" si="5"/>
        <v>5.467877585762589</v>
      </c>
    </row>
    <row r="20" spans="1:13" ht="30.75" customHeight="1">
      <c r="A20" s="52"/>
      <c r="B20" s="70"/>
      <c r="C20" s="64" t="s">
        <v>51</v>
      </c>
      <c r="D20" s="62" t="s">
        <v>163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0</v>
      </c>
      <c r="I20" s="12">
        <v>0</v>
      </c>
      <c r="J20" s="11">
        <v>0</v>
      </c>
      <c r="K20" s="11">
        <f t="shared" si="4"/>
        <v>0</v>
      </c>
      <c r="L20" s="11">
        <v>0</v>
      </c>
      <c r="M20" s="31">
        <f t="shared" si="5"/>
        <v>0</v>
      </c>
    </row>
    <row r="21" spans="1:13" ht="16.5" customHeight="1">
      <c r="A21" s="52"/>
      <c r="B21" s="70"/>
      <c r="C21" s="65"/>
      <c r="D21" s="62" t="s">
        <v>2</v>
      </c>
      <c r="E21" s="12">
        <f t="shared" si="7"/>
        <v>5712.2</v>
      </c>
      <c r="F21" s="12">
        <v>0</v>
      </c>
      <c r="G21" s="12">
        <v>5712.2</v>
      </c>
      <c r="H21" s="12">
        <f t="shared" si="8"/>
        <v>620.4</v>
      </c>
      <c r="I21" s="12">
        <v>0</v>
      </c>
      <c r="J21" s="11">
        <v>620.4</v>
      </c>
      <c r="K21" s="11">
        <f t="shared" si="4"/>
        <v>10.860964251951962</v>
      </c>
      <c r="L21" s="11">
        <v>0</v>
      </c>
      <c r="M21" s="31">
        <f t="shared" si="5"/>
        <v>10.860964251951962</v>
      </c>
    </row>
    <row r="22" spans="1:13" ht="15.75">
      <c r="A22" s="52"/>
      <c r="B22" s="70"/>
      <c r="C22" s="65"/>
      <c r="D22" s="62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0</v>
      </c>
      <c r="I22" s="12">
        <v>0</v>
      </c>
      <c r="J22" s="11">
        <v>0</v>
      </c>
      <c r="K22" s="11">
        <f t="shared" si="4"/>
        <v>0</v>
      </c>
      <c r="L22" s="11">
        <v>0</v>
      </c>
      <c r="M22" s="31">
        <f t="shared" si="5"/>
        <v>0</v>
      </c>
    </row>
    <row r="23" spans="1:13" ht="31.5">
      <c r="A23" s="52"/>
      <c r="B23" s="70"/>
      <c r="C23" s="65"/>
      <c r="D23" s="62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0</v>
      </c>
      <c r="I23" s="12">
        <v>0</v>
      </c>
      <c r="J23" s="11">
        <v>0</v>
      </c>
      <c r="K23" s="11">
        <f t="shared" si="4"/>
        <v>0</v>
      </c>
      <c r="L23" s="11">
        <v>0</v>
      </c>
      <c r="M23" s="31">
        <f t="shared" si="5"/>
        <v>0</v>
      </c>
    </row>
    <row r="24" spans="1:13" ht="31.5" customHeight="1">
      <c r="A24" s="52"/>
      <c r="B24" s="70"/>
      <c r="C24" s="65"/>
      <c r="D24" s="62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0</v>
      </c>
      <c r="I24" s="12">
        <v>0</v>
      </c>
      <c r="J24" s="11">
        <v>0</v>
      </c>
      <c r="K24" s="11">
        <f t="shared" si="4"/>
        <v>0</v>
      </c>
      <c r="L24" s="11">
        <v>0</v>
      </c>
      <c r="M24" s="31">
        <f t="shared" si="5"/>
        <v>0</v>
      </c>
    </row>
    <row r="25" spans="1:13" ht="30.75" customHeight="1">
      <c r="A25" s="52"/>
      <c r="B25" s="70"/>
      <c r="C25" s="65"/>
      <c r="D25" s="62" t="s">
        <v>5</v>
      </c>
      <c r="E25" s="12">
        <f t="shared" si="7"/>
        <v>108853.6</v>
      </c>
      <c r="F25" s="12">
        <v>108088.6</v>
      </c>
      <c r="G25" s="12">
        <v>765</v>
      </c>
      <c r="H25" s="12">
        <f t="shared" si="8"/>
        <v>44369.6</v>
      </c>
      <c r="I25" s="12">
        <v>44369.6</v>
      </c>
      <c r="J25" s="11">
        <v>0</v>
      </c>
      <c r="K25" s="11">
        <f t="shared" si="4"/>
        <v>40.76080166388617</v>
      </c>
      <c r="L25" s="11">
        <f>I25/F25*100</f>
        <v>41.049287343901206</v>
      </c>
      <c r="M25" s="31">
        <f t="shared" si="5"/>
        <v>0</v>
      </c>
    </row>
    <row r="26" spans="1:13" ht="30.75" customHeight="1">
      <c r="A26" s="52"/>
      <c r="B26" s="70"/>
      <c r="C26" s="66"/>
      <c r="D26" s="62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79.8</v>
      </c>
      <c r="I26" s="12">
        <v>0</v>
      </c>
      <c r="J26" s="11">
        <v>79.8</v>
      </c>
      <c r="K26" s="11">
        <f t="shared" si="4"/>
        <v>2.6524846268904767</v>
      </c>
      <c r="L26" s="11">
        <v>0</v>
      </c>
      <c r="M26" s="31">
        <f t="shared" si="5"/>
        <v>2.6524846268904767</v>
      </c>
    </row>
    <row r="27" spans="1:13" ht="30.75" customHeight="1">
      <c r="A27" s="45">
        <v>3</v>
      </c>
      <c r="B27" s="39" t="s">
        <v>20</v>
      </c>
      <c r="C27" s="89" t="s">
        <v>170</v>
      </c>
      <c r="D27" s="77"/>
      <c r="E27" s="12">
        <f aca="true" t="shared" si="9" ref="E27:J27">E28</f>
        <v>36079.3</v>
      </c>
      <c r="F27" s="12">
        <f t="shared" si="9"/>
        <v>0</v>
      </c>
      <c r="G27" s="12">
        <f t="shared" si="9"/>
        <v>36079.3</v>
      </c>
      <c r="H27" s="12">
        <f t="shared" si="9"/>
        <v>11339.3</v>
      </c>
      <c r="I27" s="12">
        <f t="shared" si="9"/>
        <v>0</v>
      </c>
      <c r="J27" s="12">
        <f t="shared" si="9"/>
        <v>11339.3</v>
      </c>
      <c r="K27" s="11">
        <f t="shared" si="4"/>
        <v>31.428824838619366</v>
      </c>
      <c r="L27" s="11">
        <v>0</v>
      </c>
      <c r="M27" s="31">
        <f t="shared" si="5"/>
        <v>31.428824838619366</v>
      </c>
    </row>
    <row r="28" spans="1:13" ht="31.5" customHeight="1">
      <c r="A28" s="55"/>
      <c r="B28" s="41"/>
      <c r="C28" s="44" t="s">
        <v>51</v>
      </c>
      <c r="D28" s="5" t="s">
        <v>7</v>
      </c>
      <c r="E28" s="12">
        <f>F28+G28</f>
        <v>36079.3</v>
      </c>
      <c r="F28" s="12">
        <v>0</v>
      </c>
      <c r="G28" s="12">
        <v>36079.3</v>
      </c>
      <c r="H28" s="12">
        <f>I28+J28</f>
        <v>11339.3</v>
      </c>
      <c r="I28" s="12">
        <v>0</v>
      </c>
      <c r="J28" s="11">
        <v>11339.3</v>
      </c>
      <c r="K28" s="11">
        <f t="shared" si="4"/>
        <v>31.428824838619366</v>
      </c>
      <c r="L28" s="11">
        <v>0</v>
      </c>
      <c r="M28" s="31">
        <f t="shared" si="5"/>
        <v>31.428824838619366</v>
      </c>
    </row>
    <row r="29" spans="1:13" ht="30" customHeight="1">
      <c r="A29" s="9">
        <v>4</v>
      </c>
      <c r="B29" s="8" t="s">
        <v>21</v>
      </c>
      <c r="C29" s="77" t="s">
        <v>152</v>
      </c>
      <c r="D29" s="77"/>
      <c r="E29" s="12">
        <f aca="true" t="shared" si="10" ref="E29:J29">E30+E31+E32+E33+E34</f>
        <v>397822.1</v>
      </c>
      <c r="F29" s="12">
        <f t="shared" si="10"/>
        <v>53670.3</v>
      </c>
      <c r="G29" s="12">
        <f t="shared" si="10"/>
        <v>344151.8</v>
      </c>
      <c r="H29" s="12">
        <f t="shared" si="10"/>
        <v>111167.99999999999</v>
      </c>
      <c r="I29" s="12">
        <f t="shared" si="10"/>
        <v>0</v>
      </c>
      <c r="J29" s="12">
        <f t="shared" si="10"/>
        <v>111167.99999999999</v>
      </c>
      <c r="K29" s="11">
        <f t="shared" si="4"/>
        <v>27.944148904749134</v>
      </c>
      <c r="L29" s="11">
        <f>I29/F29*100</f>
        <v>0</v>
      </c>
      <c r="M29" s="31">
        <f t="shared" si="5"/>
        <v>32.302024862284604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30759.4</v>
      </c>
      <c r="F30" s="12">
        <v>0</v>
      </c>
      <c r="G30" s="12">
        <v>30759.4</v>
      </c>
      <c r="H30" s="12">
        <f>I30+J30</f>
        <v>1725.2</v>
      </c>
      <c r="I30" s="12">
        <v>0</v>
      </c>
      <c r="J30" s="11">
        <v>1725.2</v>
      </c>
      <c r="K30" s="11">
        <f t="shared" si="4"/>
        <v>5.608691977086679</v>
      </c>
      <c r="L30" s="11">
        <v>0</v>
      </c>
      <c r="M30" s="31">
        <f t="shared" si="5"/>
        <v>5.608691977086679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13689.4</v>
      </c>
      <c r="F31" s="12">
        <v>0</v>
      </c>
      <c r="G31" s="12">
        <v>13689.4</v>
      </c>
      <c r="H31" s="12">
        <f>I31+J31</f>
        <v>1262.9</v>
      </c>
      <c r="I31" s="12">
        <v>0</v>
      </c>
      <c r="J31" s="11">
        <v>1262.9</v>
      </c>
      <c r="K31" s="11">
        <f t="shared" si="4"/>
        <v>9.225386065130687</v>
      </c>
      <c r="L31" s="11">
        <v>0</v>
      </c>
      <c r="M31" s="31">
        <f t="shared" si="5"/>
        <v>9.225386065130687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38146</v>
      </c>
      <c r="F32" s="12">
        <v>0</v>
      </c>
      <c r="G32" s="12">
        <v>38146</v>
      </c>
      <c r="H32" s="12">
        <f>I32+J32</f>
        <v>12557.8</v>
      </c>
      <c r="I32" s="12">
        <v>0</v>
      </c>
      <c r="J32" s="11">
        <v>12557.8</v>
      </c>
      <c r="K32" s="11">
        <f t="shared" si="4"/>
        <v>32.92035862213601</v>
      </c>
      <c r="L32" s="11">
        <v>0</v>
      </c>
      <c r="M32" s="31">
        <f t="shared" si="5"/>
        <v>32.92035862213601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310924.2</v>
      </c>
      <c r="F33" s="12">
        <v>53670.3</v>
      </c>
      <c r="G33" s="12">
        <v>257253.9</v>
      </c>
      <c r="H33" s="12">
        <f>I33+J33</f>
        <v>94457.7</v>
      </c>
      <c r="I33" s="12">
        <v>0</v>
      </c>
      <c r="J33" s="11">
        <v>94457.7</v>
      </c>
      <c r="K33" s="11">
        <f t="shared" si="4"/>
        <v>30.37965523429826</v>
      </c>
      <c r="L33" s="11">
        <f>I33/F33*100</f>
        <v>0</v>
      </c>
      <c r="M33" s="31">
        <f t="shared" si="5"/>
        <v>36.71769407577494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4303.1</v>
      </c>
      <c r="F34" s="12">
        <v>0</v>
      </c>
      <c r="G34" s="12">
        <v>4303.1</v>
      </c>
      <c r="H34" s="12">
        <f>I34+J34</f>
        <v>1164.4</v>
      </c>
      <c r="I34" s="12">
        <v>0</v>
      </c>
      <c r="J34" s="12">
        <v>1164.4</v>
      </c>
      <c r="K34" s="11">
        <f t="shared" si="4"/>
        <v>27.059561711324392</v>
      </c>
      <c r="L34" s="11">
        <v>0</v>
      </c>
      <c r="M34" s="31">
        <f t="shared" si="5"/>
        <v>27.059561711324392</v>
      </c>
    </row>
    <row r="35" spans="1:13" ht="47.25" customHeight="1">
      <c r="A35" s="9">
        <v>5</v>
      </c>
      <c r="B35" s="8" t="s">
        <v>22</v>
      </c>
      <c r="C35" s="77" t="s">
        <v>153</v>
      </c>
      <c r="D35" s="77"/>
      <c r="E35" s="12">
        <f aca="true" t="shared" si="11" ref="E35:J35">E36+E37+E40+E44+E47</f>
        <v>28764.5</v>
      </c>
      <c r="F35" s="12">
        <f t="shared" si="11"/>
        <v>113.7</v>
      </c>
      <c r="G35" s="12">
        <f t="shared" si="11"/>
        <v>28650.800000000003</v>
      </c>
      <c r="H35" s="12">
        <f t="shared" si="11"/>
        <v>8782.5</v>
      </c>
      <c r="I35" s="12">
        <f t="shared" si="11"/>
        <v>0</v>
      </c>
      <c r="J35" s="12">
        <f t="shared" si="11"/>
        <v>8782.5</v>
      </c>
      <c r="K35" s="11">
        <f t="shared" si="4"/>
        <v>30.53242712371152</v>
      </c>
      <c r="L35" s="11">
        <v>0</v>
      </c>
      <c r="M35" s="31">
        <f t="shared" si="5"/>
        <v>30.65359431499295</v>
      </c>
    </row>
    <row r="36" spans="1:13" ht="111" customHeight="1">
      <c r="A36" s="22" t="s">
        <v>62</v>
      </c>
      <c r="B36" s="23"/>
      <c r="C36" s="20" t="s">
        <v>61</v>
      </c>
      <c r="D36" s="5" t="s">
        <v>163</v>
      </c>
      <c r="E36" s="12">
        <f>F36+G36</f>
        <v>3225</v>
      </c>
      <c r="F36" s="12">
        <v>0</v>
      </c>
      <c r="G36" s="12">
        <v>3225</v>
      </c>
      <c r="H36" s="12">
        <f>I36+J36</f>
        <v>1500</v>
      </c>
      <c r="I36" s="12">
        <v>0</v>
      </c>
      <c r="J36" s="11">
        <v>1500</v>
      </c>
      <c r="K36" s="11">
        <f t="shared" si="4"/>
        <v>46.51162790697674</v>
      </c>
      <c r="L36" s="11">
        <v>0</v>
      </c>
      <c r="M36" s="31">
        <f t="shared" si="5"/>
        <v>46.51162790697674</v>
      </c>
    </row>
    <row r="37" spans="1:13" ht="18" customHeight="1">
      <c r="A37" s="38" t="s">
        <v>63</v>
      </c>
      <c r="B37" s="56"/>
      <c r="C37" s="89" t="s">
        <v>64</v>
      </c>
      <c r="D37" s="4" t="s">
        <v>19</v>
      </c>
      <c r="E37" s="12">
        <f aca="true" t="shared" si="12" ref="E37:J37">SUM(E38:E39)</f>
        <v>8388.7</v>
      </c>
      <c r="F37" s="12">
        <f t="shared" si="12"/>
        <v>113.7</v>
      </c>
      <c r="G37" s="12">
        <f t="shared" si="12"/>
        <v>8275</v>
      </c>
      <c r="H37" s="12">
        <f t="shared" si="12"/>
        <v>2121.5</v>
      </c>
      <c r="I37" s="12">
        <f t="shared" si="12"/>
        <v>0</v>
      </c>
      <c r="J37" s="12">
        <f t="shared" si="12"/>
        <v>2121.5</v>
      </c>
      <c r="K37" s="11">
        <f t="shared" si="4"/>
        <v>25.289973416619976</v>
      </c>
      <c r="L37" s="11">
        <v>0</v>
      </c>
      <c r="M37" s="31">
        <f t="shared" si="5"/>
        <v>25.637462235649544</v>
      </c>
    </row>
    <row r="38" spans="1:13" ht="32.25" customHeight="1">
      <c r="A38" s="52"/>
      <c r="B38" s="53"/>
      <c r="C38" s="89"/>
      <c r="D38" s="5" t="s">
        <v>163</v>
      </c>
      <c r="E38" s="12">
        <f>F38+G38</f>
        <v>7515</v>
      </c>
      <c r="F38" s="12">
        <v>0</v>
      </c>
      <c r="G38" s="12">
        <v>7515</v>
      </c>
      <c r="H38" s="12">
        <f>I38+J38</f>
        <v>1666</v>
      </c>
      <c r="I38" s="12">
        <v>0</v>
      </c>
      <c r="J38" s="11">
        <v>1666</v>
      </c>
      <c r="K38" s="11">
        <f t="shared" si="4"/>
        <v>22.16899534264804</v>
      </c>
      <c r="L38" s="11">
        <v>0</v>
      </c>
      <c r="M38" s="31">
        <f t="shared" si="5"/>
        <v>22.16899534264804</v>
      </c>
    </row>
    <row r="39" spans="1:13" ht="32.25" customHeight="1">
      <c r="A39" s="46"/>
      <c r="B39" s="47"/>
      <c r="C39" s="89"/>
      <c r="D39" s="5" t="s">
        <v>11</v>
      </c>
      <c r="E39" s="12">
        <f>F39+G39</f>
        <v>873.7</v>
      </c>
      <c r="F39" s="12">
        <v>113.7</v>
      </c>
      <c r="G39" s="12">
        <v>760</v>
      </c>
      <c r="H39" s="12">
        <f>I39+J39</f>
        <v>455.5</v>
      </c>
      <c r="I39" s="12">
        <v>0</v>
      </c>
      <c r="J39" s="11">
        <v>455.5</v>
      </c>
      <c r="K39" s="11">
        <f t="shared" si="4"/>
        <v>52.13459997710884</v>
      </c>
      <c r="L39" s="11">
        <v>0</v>
      </c>
      <c r="M39" s="31">
        <f t="shared" si="5"/>
        <v>59.93421052631579</v>
      </c>
    </row>
    <row r="40" spans="1:13" ht="15.75" customHeight="1">
      <c r="A40" s="38" t="s">
        <v>65</v>
      </c>
      <c r="B40" s="56"/>
      <c r="C40" s="89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0</v>
      </c>
      <c r="I40" s="12">
        <f t="shared" si="13"/>
        <v>0</v>
      </c>
      <c r="J40" s="12">
        <f t="shared" si="13"/>
        <v>0</v>
      </c>
      <c r="K40" s="11">
        <f t="shared" si="4"/>
        <v>0</v>
      </c>
      <c r="L40" s="11">
        <v>0</v>
      </c>
      <c r="M40" s="31">
        <f t="shared" si="5"/>
        <v>0</v>
      </c>
    </row>
    <row r="41" spans="1:13" ht="31.5">
      <c r="A41" s="52"/>
      <c r="B41" s="53"/>
      <c r="C41" s="89"/>
      <c r="D41" s="5" t="s">
        <v>163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89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0</v>
      </c>
      <c r="I42" s="12">
        <v>0</v>
      </c>
      <c r="J42" s="11">
        <v>0</v>
      </c>
      <c r="K42" s="11">
        <f t="shared" si="4"/>
        <v>0</v>
      </c>
      <c r="L42" s="11">
        <v>0</v>
      </c>
      <c r="M42" s="31">
        <f t="shared" si="5"/>
        <v>0</v>
      </c>
    </row>
    <row r="43" spans="1:13" ht="31.5">
      <c r="A43" s="46"/>
      <c r="B43" s="47"/>
      <c r="C43" s="89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89" t="s">
        <v>68</v>
      </c>
      <c r="D44" s="4" t="s">
        <v>19</v>
      </c>
      <c r="E44" s="12">
        <f aca="true" t="shared" si="16" ref="E44:J44">SUM(E45:E46)</f>
        <v>2055.6</v>
      </c>
      <c r="F44" s="12">
        <f t="shared" si="16"/>
        <v>0</v>
      </c>
      <c r="G44" s="12">
        <f t="shared" si="16"/>
        <v>2055.6</v>
      </c>
      <c r="H44" s="12">
        <f t="shared" si="16"/>
        <v>552</v>
      </c>
      <c r="I44" s="12">
        <f t="shared" si="16"/>
        <v>0</v>
      </c>
      <c r="J44" s="12">
        <f t="shared" si="16"/>
        <v>552</v>
      </c>
      <c r="K44" s="11">
        <f t="shared" si="4"/>
        <v>26.853473438412145</v>
      </c>
      <c r="L44" s="11">
        <v>0</v>
      </c>
      <c r="M44" s="31">
        <f t="shared" si="5"/>
        <v>26.853473438412145</v>
      </c>
    </row>
    <row r="45" spans="1:13" ht="30" customHeight="1">
      <c r="A45" s="52"/>
      <c r="B45" s="53"/>
      <c r="C45" s="89"/>
      <c r="D45" s="5" t="s">
        <v>163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183</v>
      </c>
      <c r="I45" s="12">
        <v>0</v>
      </c>
      <c r="J45" s="11">
        <v>183</v>
      </c>
      <c r="K45" s="11">
        <f t="shared" si="4"/>
        <v>14.4367308299148</v>
      </c>
      <c r="L45" s="11">
        <v>0</v>
      </c>
      <c r="M45" s="31">
        <f t="shared" si="5"/>
        <v>14.4367308299148</v>
      </c>
    </row>
    <row r="46" spans="1:13" ht="45.75" customHeight="1">
      <c r="A46" s="46"/>
      <c r="B46" s="47"/>
      <c r="C46" s="89"/>
      <c r="D46" s="5" t="s">
        <v>12</v>
      </c>
      <c r="E46" s="12">
        <f t="shared" si="14"/>
        <v>788</v>
      </c>
      <c r="F46" s="12">
        <v>0</v>
      </c>
      <c r="G46" s="12">
        <v>788</v>
      </c>
      <c r="H46" s="12">
        <f t="shared" si="15"/>
        <v>369</v>
      </c>
      <c r="I46" s="12">
        <v>0</v>
      </c>
      <c r="J46" s="11">
        <v>369</v>
      </c>
      <c r="K46" s="11">
        <f t="shared" si="4"/>
        <v>46.827411167512686</v>
      </c>
      <c r="L46" s="11">
        <v>0</v>
      </c>
      <c r="M46" s="31">
        <f t="shared" si="5"/>
        <v>46.827411167512686</v>
      </c>
    </row>
    <row r="47" spans="1:13" ht="125.25" customHeight="1">
      <c r="A47" s="22" t="s">
        <v>69</v>
      </c>
      <c r="B47" s="23"/>
      <c r="C47" s="20" t="s">
        <v>70</v>
      </c>
      <c r="D47" s="5" t="s">
        <v>163</v>
      </c>
      <c r="E47" s="12">
        <f t="shared" si="14"/>
        <v>14762.7</v>
      </c>
      <c r="F47" s="12">
        <v>0</v>
      </c>
      <c r="G47" s="12">
        <v>14762.7</v>
      </c>
      <c r="H47" s="12">
        <f t="shared" si="15"/>
        <v>4609</v>
      </c>
      <c r="I47" s="12">
        <v>0</v>
      </c>
      <c r="J47" s="11">
        <v>4609</v>
      </c>
      <c r="K47" s="11">
        <f aca="true" t="shared" si="17" ref="K47:K78">H47/E47*100</f>
        <v>31.220576181863752</v>
      </c>
      <c r="L47" s="11">
        <v>0</v>
      </c>
      <c r="M47" s="31">
        <f t="shared" si="5"/>
        <v>31.220576181863752</v>
      </c>
    </row>
    <row r="48" spans="1:13" ht="46.5" customHeight="1">
      <c r="A48" s="9">
        <v>6</v>
      </c>
      <c r="B48" s="8" t="s">
        <v>23</v>
      </c>
      <c r="C48" s="77" t="s">
        <v>154</v>
      </c>
      <c r="D48" s="77"/>
      <c r="E48" s="12">
        <f aca="true" t="shared" si="18" ref="E48:J48">E49+E52+E53+E56</f>
        <v>35338</v>
      </c>
      <c r="F48" s="12">
        <f t="shared" si="18"/>
        <v>437.5</v>
      </c>
      <c r="G48" s="12">
        <f t="shared" si="18"/>
        <v>34900.5</v>
      </c>
      <c r="H48" s="12">
        <f t="shared" si="18"/>
        <v>9075.2</v>
      </c>
      <c r="I48" s="12">
        <f t="shared" si="18"/>
        <v>0</v>
      </c>
      <c r="J48" s="12">
        <f t="shared" si="18"/>
        <v>9075.2</v>
      </c>
      <c r="K48" s="11">
        <f t="shared" si="17"/>
        <v>25.68113645367593</v>
      </c>
      <c r="L48" s="11">
        <f>I48/F48*100</f>
        <v>0</v>
      </c>
      <c r="M48" s="31">
        <f t="shared" si="5"/>
        <v>26.003065858655322</v>
      </c>
    </row>
    <row r="49" spans="1:13" ht="17.25" customHeight="1">
      <c r="A49" s="38" t="s">
        <v>71</v>
      </c>
      <c r="B49" s="39"/>
      <c r="C49" s="81" t="s">
        <v>72</v>
      </c>
      <c r="D49" s="4" t="s">
        <v>19</v>
      </c>
      <c r="E49" s="12">
        <f>SUM(F49:G49)</f>
        <v>26313.3</v>
      </c>
      <c r="F49" s="12">
        <f>SUM(F50:F51)</f>
        <v>437.5</v>
      </c>
      <c r="G49" s="12">
        <f>SUM(G50:G51)</f>
        <v>25875.8</v>
      </c>
      <c r="H49" s="12">
        <f>SUM(I49:J49)</f>
        <v>7190</v>
      </c>
      <c r="I49" s="12">
        <f>SUM(I50:I51)</f>
        <v>0</v>
      </c>
      <c r="J49" s="12">
        <f>SUM(J50:J51)</f>
        <v>7190</v>
      </c>
      <c r="K49" s="11">
        <f t="shared" si="17"/>
        <v>27.324584905732085</v>
      </c>
      <c r="L49" s="11">
        <f>I49/F49*100</f>
        <v>0</v>
      </c>
      <c r="M49" s="31">
        <f t="shared" si="5"/>
        <v>27.78658051152042</v>
      </c>
    </row>
    <row r="50" spans="1:13" ht="31.5" customHeight="1">
      <c r="A50" s="42"/>
      <c r="B50" s="43"/>
      <c r="C50" s="82"/>
      <c r="D50" s="5" t="s">
        <v>1</v>
      </c>
      <c r="E50" s="12">
        <f>SUM(F50:G50)</f>
        <v>25954</v>
      </c>
      <c r="F50" s="12">
        <v>78.2</v>
      </c>
      <c r="G50" s="12">
        <v>25875.8</v>
      </c>
      <c r="H50" s="12">
        <f>SUM(I50:J50)</f>
        <v>7190</v>
      </c>
      <c r="I50" s="12">
        <v>0</v>
      </c>
      <c r="J50" s="11">
        <v>7190</v>
      </c>
      <c r="K50" s="11">
        <f t="shared" si="17"/>
        <v>27.702858904215148</v>
      </c>
      <c r="L50" s="11">
        <f>I50/F50*100</f>
        <v>0</v>
      </c>
      <c r="M50" s="31">
        <f t="shared" si="5"/>
        <v>27.78658051152042</v>
      </c>
    </row>
    <row r="51" spans="1:13" ht="16.5" customHeight="1">
      <c r="A51" s="40"/>
      <c r="B51" s="41"/>
      <c r="C51" s="83"/>
      <c r="D51" s="62" t="s">
        <v>2</v>
      </c>
      <c r="E51" s="12">
        <f>SUM(F51:G51)</f>
        <v>359.3</v>
      </c>
      <c r="F51" s="12">
        <v>359.3</v>
      </c>
      <c r="G51" s="12">
        <v>0</v>
      </c>
      <c r="H51" s="12">
        <f>SUM(I51:J51)</f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2000</v>
      </c>
      <c r="F52" s="12">
        <v>0</v>
      </c>
      <c r="G52" s="12">
        <v>2000</v>
      </c>
      <c r="H52" s="12">
        <f>SUM(I52:J52)</f>
        <v>952.8</v>
      </c>
      <c r="I52" s="12">
        <v>0</v>
      </c>
      <c r="J52" s="11">
        <v>952.8</v>
      </c>
      <c r="K52" s="11">
        <f t="shared" si="17"/>
        <v>47.64</v>
      </c>
      <c r="L52" s="11">
        <v>0</v>
      </c>
      <c r="M52" s="31">
        <f aca="true" t="shared" si="19" ref="M52:M78">J52/G52*100</f>
        <v>47.64</v>
      </c>
    </row>
    <row r="53" spans="1:13" ht="16.5" customHeight="1">
      <c r="A53" s="38" t="s">
        <v>75</v>
      </c>
      <c r="B53" s="39"/>
      <c r="C53" s="78" t="s">
        <v>76</v>
      </c>
      <c r="D53" s="4" t="s">
        <v>19</v>
      </c>
      <c r="E53" s="12">
        <f aca="true" t="shared" si="20" ref="E53:J53">SUM(E54:E55)</f>
        <v>3839</v>
      </c>
      <c r="F53" s="12">
        <f t="shared" si="20"/>
        <v>0</v>
      </c>
      <c r="G53" s="12">
        <f t="shared" si="20"/>
        <v>3839</v>
      </c>
      <c r="H53" s="12">
        <f t="shared" si="20"/>
        <v>0</v>
      </c>
      <c r="I53" s="12">
        <f t="shared" si="20"/>
        <v>0</v>
      </c>
      <c r="J53" s="12">
        <f t="shared" si="20"/>
        <v>0</v>
      </c>
      <c r="K53" s="11">
        <f t="shared" si="17"/>
        <v>0</v>
      </c>
      <c r="L53" s="11">
        <v>0</v>
      </c>
      <c r="M53" s="31">
        <f t="shared" si="19"/>
        <v>0</v>
      </c>
    </row>
    <row r="54" spans="1:13" ht="33" customHeight="1">
      <c r="A54" s="42"/>
      <c r="B54" s="43"/>
      <c r="C54" s="79"/>
      <c r="D54" s="5" t="s">
        <v>9</v>
      </c>
      <c r="E54" s="12">
        <f>F54+G54</f>
        <v>1839</v>
      </c>
      <c r="F54" s="12">
        <v>0</v>
      </c>
      <c r="G54" s="12">
        <v>1839</v>
      </c>
      <c r="H54" s="12">
        <f>SUM(I54:J54)</f>
        <v>0</v>
      </c>
      <c r="I54" s="12">
        <v>0</v>
      </c>
      <c r="J54" s="11">
        <v>0</v>
      </c>
      <c r="K54" s="11">
        <f t="shared" si="17"/>
        <v>0</v>
      </c>
      <c r="L54" s="11">
        <v>0</v>
      </c>
      <c r="M54" s="31">
        <f t="shared" si="19"/>
        <v>0</v>
      </c>
    </row>
    <row r="55" spans="1:13" ht="33.75" customHeight="1">
      <c r="A55" s="40"/>
      <c r="B55" s="41"/>
      <c r="C55" s="80"/>
      <c r="D55" s="5" t="s">
        <v>1</v>
      </c>
      <c r="E55" s="12">
        <f>F55+G55</f>
        <v>2000</v>
      </c>
      <c r="F55" s="12">
        <v>0</v>
      </c>
      <c r="G55" s="12">
        <v>2000</v>
      </c>
      <c r="H55" s="12">
        <f>SUM(I55:J55)</f>
        <v>0</v>
      </c>
      <c r="I55" s="12">
        <v>0</v>
      </c>
      <c r="J55" s="11">
        <v>0</v>
      </c>
      <c r="K55" s="11">
        <f t="shared" si="17"/>
        <v>0</v>
      </c>
      <c r="L55" s="11">
        <v>0</v>
      </c>
      <c r="M55" s="31">
        <f t="shared" si="19"/>
        <v>0</v>
      </c>
    </row>
    <row r="56" spans="1:13" ht="31.5" customHeight="1">
      <c r="A56" s="22" t="s">
        <v>77</v>
      </c>
      <c r="B56" s="8"/>
      <c r="C56" s="20" t="s">
        <v>51</v>
      </c>
      <c r="D56" s="5" t="s">
        <v>1</v>
      </c>
      <c r="E56" s="12">
        <f>F56+G56</f>
        <v>3185.7</v>
      </c>
      <c r="F56" s="12">
        <v>0</v>
      </c>
      <c r="G56" s="12">
        <v>3185.7</v>
      </c>
      <c r="H56" s="12">
        <f>SUM(I56:J56)</f>
        <v>932.4</v>
      </c>
      <c r="I56" s="12">
        <v>0</v>
      </c>
      <c r="J56" s="11">
        <v>932.4</v>
      </c>
      <c r="K56" s="11">
        <f t="shared" si="17"/>
        <v>29.268292682926827</v>
      </c>
      <c r="L56" s="11">
        <v>0</v>
      </c>
      <c r="M56" s="31">
        <f t="shared" si="19"/>
        <v>29.268292682926827</v>
      </c>
    </row>
    <row r="57" spans="1:13" ht="47.25" customHeight="1">
      <c r="A57" s="9">
        <v>7</v>
      </c>
      <c r="B57" s="8" t="s">
        <v>24</v>
      </c>
      <c r="C57" s="77" t="s">
        <v>155</v>
      </c>
      <c r="D57" s="77"/>
      <c r="E57" s="12">
        <f aca="true" t="shared" si="21" ref="E57:J57">E58+E59+E60</f>
        <v>12014</v>
      </c>
      <c r="F57" s="12">
        <f t="shared" si="21"/>
        <v>0</v>
      </c>
      <c r="G57" s="12">
        <f t="shared" si="21"/>
        <v>12014</v>
      </c>
      <c r="H57" s="12">
        <f t="shared" si="21"/>
        <v>1129.8</v>
      </c>
      <c r="I57" s="12">
        <f t="shared" si="21"/>
        <v>0</v>
      </c>
      <c r="J57" s="12">
        <f t="shared" si="21"/>
        <v>1129.8</v>
      </c>
      <c r="K57" s="11">
        <f t="shared" si="17"/>
        <v>9.404028633261195</v>
      </c>
      <c r="L57" s="11">
        <v>0</v>
      </c>
      <c r="M57" s="31">
        <f t="shared" si="19"/>
        <v>9.404028633261195</v>
      </c>
    </row>
    <row r="58" spans="1:13" ht="47.25" customHeight="1">
      <c r="A58" s="22" t="s">
        <v>78</v>
      </c>
      <c r="B58" s="8"/>
      <c r="C58" s="20" t="s">
        <v>79</v>
      </c>
      <c r="D58" s="5" t="s">
        <v>9</v>
      </c>
      <c r="E58" s="12">
        <f>F58+G58</f>
        <v>6608</v>
      </c>
      <c r="F58" s="12">
        <v>0</v>
      </c>
      <c r="G58" s="12">
        <v>6608</v>
      </c>
      <c r="H58" s="12">
        <f>I58+J58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19"/>
        <v>0</v>
      </c>
    </row>
    <row r="59" spans="1:13" ht="48" customHeight="1">
      <c r="A59" s="22" t="s">
        <v>80</v>
      </c>
      <c r="B59" s="8"/>
      <c r="C59" s="20" t="s">
        <v>81</v>
      </c>
      <c r="D59" s="5" t="s">
        <v>9</v>
      </c>
      <c r="E59" s="12">
        <f>F59+G59</f>
        <v>3350</v>
      </c>
      <c r="F59" s="12">
        <v>0</v>
      </c>
      <c r="G59" s="12">
        <v>3350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19"/>
        <v>0</v>
      </c>
    </row>
    <row r="60" spans="1:13" ht="17.25" customHeight="1">
      <c r="A60" s="38" t="s">
        <v>82</v>
      </c>
      <c r="B60" s="71"/>
      <c r="C60" s="81" t="s">
        <v>83</v>
      </c>
      <c r="D60" s="72" t="s">
        <v>19</v>
      </c>
      <c r="E60" s="12">
        <f>SUM(F60:G60)</f>
        <v>2056</v>
      </c>
      <c r="F60" s="12">
        <f>SUM(F61:F62)</f>
        <v>0</v>
      </c>
      <c r="G60" s="12">
        <f>SUM(G61:G62)</f>
        <v>2056</v>
      </c>
      <c r="H60" s="12">
        <f>SUM(I60:J60)</f>
        <v>1129.8</v>
      </c>
      <c r="I60" s="12">
        <f>SUM(I61:I62)</f>
        <v>0</v>
      </c>
      <c r="J60" s="12">
        <f>SUM(J61:J62)</f>
        <v>1129.8</v>
      </c>
      <c r="K60" s="11">
        <f t="shared" si="17"/>
        <v>54.95136186770427</v>
      </c>
      <c r="L60" s="11">
        <v>0</v>
      </c>
      <c r="M60" s="31">
        <f t="shared" si="19"/>
        <v>54.95136186770427</v>
      </c>
    </row>
    <row r="61" spans="1:13" ht="47.25" customHeight="1">
      <c r="A61" s="42"/>
      <c r="B61" s="26"/>
      <c r="C61" s="82"/>
      <c r="D61" s="62" t="s">
        <v>12</v>
      </c>
      <c r="E61" s="12">
        <f>SUM(F61:G61)</f>
        <v>1000.8</v>
      </c>
      <c r="F61" s="12">
        <v>0</v>
      </c>
      <c r="G61" s="12">
        <v>1000.8</v>
      </c>
      <c r="H61" s="12">
        <f>SUM(I61:J61)</f>
        <v>615.9</v>
      </c>
      <c r="I61" s="12">
        <v>0</v>
      </c>
      <c r="J61" s="12">
        <v>615.9</v>
      </c>
      <c r="K61" s="11">
        <f>H61/E61*100</f>
        <v>61.54076738609113</v>
      </c>
      <c r="L61" s="11">
        <v>0</v>
      </c>
      <c r="M61" s="31">
        <f t="shared" si="19"/>
        <v>61.54076738609113</v>
      </c>
    </row>
    <row r="62" spans="1:13" ht="33.75" customHeight="1">
      <c r="A62" s="40"/>
      <c r="B62" s="26"/>
      <c r="C62" s="83"/>
      <c r="D62" s="62" t="s">
        <v>11</v>
      </c>
      <c r="E62" s="12">
        <f>SUM(F62:G62)</f>
        <v>1055.2</v>
      </c>
      <c r="F62" s="12">
        <v>0</v>
      </c>
      <c r="G62" s="12">
        <v>1055.2</v>
      </c>
      <c r="H62" s="12">
        <f>SUM(I62:J62)</f>
        <v>513.9</v>
      </c>
      <c r="I62" s="12">
        <v>0</v>
      </c>
      <c r="J62" s="12">
        <v>513.9</v>
      </c>
      <c r="K62" s="11">
        <f>H62/E62*100</f>
        <v>48.70166793025019</v>
      </c>
      <c r="L62" s="11">
        <v>0</v>
      </c>
      <c r="M62" s="31">
        <f t="shared" si="19"/>
        <v>48.70166793025019</v>
      </c>
    </row>
    <row r="63" spans="1:13" ht="46.5" customHeight="1">
      <c r="A63" s="9">
        <v>8</v>
      </c>
      <c r="B63" s="8" t="s">
        <v>25</v>
      </c>
      <c r="C63" s="77" t="s">
        <v>156</v>
      </c>
      <c r="D63" s="77"/>
      <c r="E63" s="12">
        <f aca="true" t="shared" si="22" ref="E63:J63">E64+E65+E66</f>
        <v>65388.4</v>
      </c>
      <c r="F63" s="12">
        <f t="shared" si="22"/>
        <v>0</v>
      </c>
      <c r="G63" s="12">
        <f t="shared" si="22"/>
        <v>65388.4</v>
      </c>
      <c r="H63" s="12">
        <f t="shared" si="22"/>
        <v>23861.1</v>
      </c>
      <c r="I63" s="12">
        <f t="shared" si="22"/>
        <v>0</v>
      </c>
      <c r="J63" s="12">
        <f t="shared" si="22"/>
        <v>23861.1</v>
      </c>
      <c r="K63" s="11">
        <f t="shared" si="17"/>
        <v>36.49133485450019</v>
      </c>
      <c r="L63" s="11">
        <v>0</v>
      </c>
      <c r="M63" s="31">
        <f t="shared" si="19"/>
        <v>36.49133485450019</v>
      </c>
    </row>
    <row r="64" spans="1:13" ht="62.25" customHeight="1">
      <c r="A64" s="38" t="s">
        <v>142</v>
      </c>
      <c r="B64" s="56"/>
      <c r="C64" s="64" t="s">
        <v>143</v>
      </c>
      <c r="D64" s="5" t="s">
        <v>9</v>
      </c>
      <c r="E64" s="12">
        <f>F64+G64</f>
        <v>5000</v>
      </c>
      <c r="F64" s="12">
        <v>0</v>
      </c>
      <c r="G64" s="12">
        <v>5000</v>
      </c>
      <c r="H64" s="12">
        <f>SUM(I64:J64)</f>
        <v>0</v>
      </c>
      <c r="I64" s="12">
        <v>0</v>
      </c>
      <c r="J64" s="12">
        <v>0</v>
      </c>
      <c r="K64" s="11">
        <f>H64/E64*100</f>
        <v>0</v>
      </c>
      <c r="L64" s="11">
        <v>0</v>
      </c>
      <c r="M64" s="31">
        <f t="shared" si="19"/>
        <v>0</v>
      </c>
    </row>
    <row r="65" spans="1:13" ht="30" customHeight="1">
      <c r="A65" s="22" t="s">
        <v>144</v>
      </c>
      <c r="B65" s="23"/>
      <c r="C65" s="20" t="s">
        <v>145</v>
      </c>
      <c r="D65" s="5" t="s">
        <v>9</v>
      </c>
      <c r="E65" s="12">
        <f>F65+G65</f>
        <v>3388.4</v>
      </c>
      <c r="F65" s="12">
        <v>0</v>
      </c>
      <c r="G65" s="12">
        <v>3388.4</v>
      </c>
      <c r="H65" s="12">
        <f>I65+J65</f>
        <v>125</v>
      </c>
      <c r="I65" s="12">
        <v>0</v>
      </c>
      <c r="J65" s="11">
        <v>125</v>
      </c>
      <c r="K65" s="11">
        <f t="shared" si="17"/>
        <v>3.689056781961988</v>
      </c>
      <c r="L65" s="11">
        <v>0</v>
      </c>
      <c r="M65" s="31">
        <f t="shared" si="19"/>
        <v>3.689056781961988</v>
      </c>
    </row>
    <row r="66" spans="1:13" ht="31.5" customHeight="1">
      <c r="A66" s="22" t="s">
        <v>146</v>
      </c>
      <c r="B66" s="23"/>
      <c r="C66" s="20" t="s">
        <v>147</v>
      </c>
      <c r="D66" s="5" t="s">
        <v>11</v>
      </c>
      <c r="E66" s="12">
        <f>F66+G66</f>
        <v>57000</v>
      </c>
      <c r="F66" s="12">
        <v>0</v>
      </c>
      <c r="G66" s="12">
        <v>57000</v>
      </c>
      <c r="H66" s="12">
        <f>I66+J66</f>
        <v>23736.1</v>
      </c>
      <c r="I66" s="12">
        <v>0</v>
      </c>
      <c r="J66" s="11">
        <v>23736.1</v>
      </c>
      <c r="K66" s="11">
        <f t="shared" si="17"/>
        <v>41.64228070175439</v>
      </c>
      <c r="L66" s="11">
        <v>0</v>
      </c>
      <c r="M66" s="31">
        <f t="shared" si="19"/>
        <v>41.64228070175439</v>
      </c>
    </row>
    <row r="67" spans="1:13" ht="46.5" customHeight="1">
      <c r="A67" s="9">
        <v>9</v>
      </c>
      <c r="B67" s="8" t="s">
        <v>42</v>
      </c>
      <c r="C67" s="77" t="s">
        <v>157</v>
      </c>
      <c r="D67" s="77"/>
      <c r="E67" s="12">
        <f aca="true" t="shared" si="23" ref="E67:J67">E68+E69+E70+E71+E72+E73+E74+E75+E76</f>
        <v>366052.7</v>
      </c>
      <c r="F67" s="12">
        <f t="shared" si="23"/>
        <v>31151.5</v>
      </c>
      <c r="G67" s="12">
        <f t="shared" si="23"/>
        <v>334901.2</v>
      </c>
      <c r="H67" s="12">
        <f t="shared" si="23"/>
        <v>91596.09999999999</v>
      </c>
      <c r="I67" s="12">
        <f t="shared" si="23"/>
        <v>31151.4</v>
      </c>
      <c r="J67" s="12">
        <f t="shared" si="23"/>
        <v>60444.700000000004</v>
      </c>
      <c r="K67" s="11">
        <f t="shared" si="17"/>
        <v>25.022653841919478</v>
      </c>
      <c r="L67" s="31">
        <f>I67/F67*100</f>
        <v>99.99967898817071</v>
      </c>
      <c r="M67" s="31">
        <f t="shared" si="19"/>
        <v>18.048516995460155</v>
      </c>
    </row>
    <row r="68" spans="1:13" ht="30.75" customHeight="1">
      <c r="A68" s="22" t="s">
        <v>125</v>
      </c>
      <c r="B68" s="23"/>
      <c r="C68" s="20" t="s">
        <v>126</v>
      </c>
      <c r="D68" s="5" t="s">
        <v>11</v>
      </c>
      <c r="E68" s="12">
        <f aca="true" t="shared" si="24" ref="E68:E76">F68+G68</f>
        <v>118236.5</v>
      </c>
      <c r="F68" s="12">
        <v>31151.5</v>
      </c>
      <c r="G68" s="12">
        <v>87085</v>
      </c>
      <c r="H68" s="12">
        <f aca="true" t="shared" si="25" ref="H68:H76">I68+J68</f>
        <v>43355.8</v>
      </c>
      <c r="I68" s="12">
        <v>31151.4</v>
      </c>
      <c r="J68" s="11">
        <v>12204.4</v>
      </c>
      <c r="K68" s="11">
        <f t="shared" si="17"/>
        <v>36.66871059275266</v>
      </c>
      <c r="L68" s="31">
        <f>I68/F68*100</f>
        <v>99.99967898817071</v>
      </c>
      <c r="M68" s="31">
        <f t="shared" si="19"/>
        <v>14.014353792271919</v>
      </c>
    </row>
    <row r="69" spans="1:13" ht="31.5" customHeight="1">
      <c r="A69" s="22" t="s">
        <v>127</v>
      </c>
      <c r="B69" s="23"/>
      <c r="C69" s="20" t="s">
        <v>128</v>
      </c>
      <c r="D69" s="5" t="s">
        <v>11</v>
      </c>
      <c r="E69" s="12">
        <f t="shared" si="24"/>
        <v>127700</v>
      </c>
      <c r="F69" s="12">
        <v>0</v>
      </c>
      <c r="G69" s="12">
        <v>127700</v>
      </c>
      <c r="H69" s="12">
        <f t="shared" si="25"/>
        <v>22835.5</v>
      </c>
      <c r="I69" s="12">
        <v>0</v>
      </c>
      <c r="J69" s="11">
        <v>22835.5</v>
      </c>
      <c r="K69" s="11">
        <f t="shared" si="17"/>
        <v>17.88214565387627</v>
      </c>
      <c r="L69" s="11">
        <v>0</v>
      </c>
      <c r="M69" s="31">
        <f t="shared" si="19"/>
        <v>17.88214565387627</v>
      </c>
    </row>
    <row r="70" spans="1:13" ht="30.75" customHeight="1">
      <c r="A70" s="22" t="s">
        <v>129</v>
      </c>
      <c r="B70" s="23"/>
      <c r="C70" s="20" t="s">
        <v>130</v>
      </c>
      <c r="D70" s="5" t="s">
        <v>11</v>
      </c>
      <c r="E70" s="12">
        <f t="shared" si="24"/>
        <v>40000</v>
      </c>
      <c r="F70" s="12">
        <v>0</v>
      </c>
      <c r="G70" s="12">
        <v>40000</v>
      </c>
      <c r="H70" s="12">
        <f t="shared" si="25"/>
        <v>3099.9</v>
      </c>
      <c r="I70" s="12">
        <v>0</v>
      </c>
      <c r="J70" s="11">
        <v>3099.9</v>
      </c>
      <c r="K70" s="11">
        <f t="shared" si="17"/>
        <v>7.74975</v>
      </c>
      <c r="L70" s="11">
        <v>0</v>
      </c>
      <c r="M70" s="31">
        <f t="shared" si="19"/>
        <v>7.74975</v>
      </c>
    </row>
    <row r="71" spans="1:13" ht="31.5" customHeight="1">
      <c r="A71" s="22" t="s">
        <v>131</v>
      </c>
      <c r="B71" s="23"/>
      <c r="C71" s="20" t="s">
        <v>132</v>
      </c>
      <c r="D71" s="5" t="s">
        <v>11</v>
      </c>
      <c r="E71" s="12">
        <f t="shared" si="24"/>
        <v>5500</v>
      </c>
      <c r="F71" s="12">
        <v>0</v>
      </c>
      <c r="G71" s="12">
        <v>5500</v>
      </c>
      <c r="H71" s="12">
        <f t="shared" si="25"/>
        <v>9.4</v>
      </c>
      <c r="I71" s="12">
        <v>0</v>
      </c>
      <c r="J71" s="11">
        <v>9.4</v>
      </c>
      <c r="K71" s="11">
        <f t="shared" si="17"/>
        <v>0.17090909090909093</v>
      </c>
      <c r="L71" s="11">
        <v>0</v>
      </c>
      <c r="M71" s="31">
        <f t="shared" si="19"/>
        <v>0.17090909090909093</v>
      </c>
    </row>
    <row r="72" spans="1:13" ht="34.5" customHeight="1">
      <c r="A72" s="38" t="s">
        <v>133</v>
      </c>
      <c r="B72" s="56"/>
      <c r="C72" s="64" t="s">
        <v>134</v>
      </c>
      <c r="D72" s="5" t="s">
        <v>11</v>
      </c>
      <c r="E72" s="12">
        <f>SUM(F72:G72)</f>
        <v>11590.7</v>
      </c>
      <c r="F72" s="12">
        <v>0</v>
      </c>
      <c r="G72" s="12">
        <v>11590.7</v>
      </c>
      <c r="H72" s="12">
        <f t="shared" si="25"/>
        <v>1594.6</v>
      </c>
      <c r="I72" s="12">
        <v>0</v>
      </c>
      <c r="J72" s="12">
        <v>1594.6</v>
      </c>
      <c r="K72" s="11">
        <f t="shared" si="17"/>
        <v>13.7575815093135</v>
      </c>
      <c r="L72" s="11">
        <v>0</v>
      </c>
      <c r="M72" s="31">
        <f t="shared" si="19"/>
        <v>13.7575815093135</v>
      </c>
    </row>
    <row r="73" spans="1:13" ht="32.25" customHeight="1">
      <c r="A73" s="22" t="s">
        <v>135</v>
      </c>
      <c r="B73" s="23"/>
      <c r="C73" s="20" t="s">
        <v>136</v>
      </c>
      <c r="D73" s="5" t="s">
        <v>11</v>
      </c>
      <c r="E73" s="12">
        <f t="shared" si="24"/>
        <v>7864</v>
      </c>
      <c r="F73" s="12">
        <v>0</v>
      </c>
      <c r="G73" s="12">
        <v>7864</v>
      </c>
      <c r="H73" s="12">
        <f t="shared" si="25"/>
        <v>1551.5</v>
      </c>
      <c r="I73" s="12">
        <v>0</v>
      </c>
      <c r="J73" s="11">
        <v>1551.5</v>
      </c>
      <c r="K73" s="11">
        <f t="shared" si="17"/>
        <v>19.729145473041708</v>
      </c>
      <c r="L73" s="11">
        <v>0</v>
      </c>
      <c r="M73" s="31">
        <f t="shared" si="19"/>
        <v>19.729145473041708</v>
      </c>
    </row>
    <row r="74" spans="1:13" ht="32.25" customHeight="1">
      <c r="A74" s="22" t="s">
        <v>137</v>
      </c>
      <c r="B74" s="23"/>
      <c r="C74" s="20" t="s">
        <v>138</v>
      </c>
      <c r="D74" s="5" t="s">
        <v>11</v>
      </c>
      <c r="E74" s="12">
        <f t="shared" si="24"/>
        <v>2000</v>
      </c>
      <c r="F74" s="12">
        <v>0</v>
      </c>
      <c r="G74" s="12">
        <v>2000</v>
      </c>
      <c r="H74" s="12">
        <f t="shared" si="25"/>
        <v>946.4</v>
      </c>
      <c r="I74" s="12">
        <v>0</v>
      </c>
      <c r="J74" s="11">
        <v>946.4</v>
      </c>
      <c r="K74" s="11">
        <f t="shared" si="17"/>
        <v>47.32</v>
      </c>
      <c r="L74" s="11">
        <v>0</v>
      </c>
      <c r="M74" s="31">
        <f t="shared" si="19"/>
        <v>47.32</v>
      </c>
    </row>
    <row r="75" spans="1:13" ht="61.5" customHeight="1">
      <c r="A75" s="22" t="s">
        <v>139</v>
      </c>
      <c r="B75" s="23"/>
      <c r="C75" s="20" t="s">
        <v>140</v>
      </c>
      <c r="D75" s="5" t="s">
        <v>163</v>
      </c>
      <c r="E75" s="12">
        <f t="shared" si="24"/>
        <v>961.8</v>
      </c>
      <c r="F75" s="12">
        <v>0</v>
      </c>
      <c r="G75" s="12">
        <v>961.8</v>
      </c>
      <c r="H75" s="12">
        <f t="shared" si="25"/>
        <v>295</v>
      </c>
      <c r="I75" s="12">
        <v>0</v>
      </c>
      <c r="J75" s="11">
        <v>295</v>
      </c>
      <c r="K75" s="11">
        <f t="shared" si="17"/>
        <v>30.6716573092119</v>
      </c>
      <c r="L75" s="11">
        <v>0</v>
      </c>
      <c r="M75" s="31">
        <f t="shared" si="19"/>
        <v>30.6716573092119</v>
      </c>
    </row>
    <row r="76" spans="1:13" ht="31.5" customHeight="1">
      <c r="A76" s="22" t="s">
        <v>141</v>
      </c>
      <c r="B76" s="23"/>
      <c r="C76" s="20" t="s">
        <v>51</v>
      </c>
      <c r="D76" s="5" t="s">
        <v>11</v>
      </c>
      <c r="E76" s="12">
        <f t="shared" si="24"/>
        <v>52199.7</v>
      </c>
      <c r="F76" s="12">
        <v>0</v>
      </c>
      <c r="G76" s="12">
        <v>52199.7</v>
      </c>
      <c r="H76" s="12">
        <f t="shared" si="25"/>
        <v>17908</v>
      </c>
      <c r="I76" s="12">
        <v>0</v>
      </c>
      <c r="J76" s="11">
        <v>17908</v>
      </c>
      <c r="K76" s="11">
        <f t="shared" si="17"/>
        <v>34.306710574964995</v>
      </c>
      <c r="L76" s="11">
        <v>0</v>
      </c>
      <c r="M76" s="31">
        <f t="shared" si="19"/>
        <v>34.306710574964995</v>
      </c>
    </row>
    <row r="77" spans="1:13" ht="47.25" customHeight="1">
      <c r="A77" s="9">
        <v>10</v>
      </c>
      <c r="B77" s="8" t="s">
        <v>26</v>
      </c>
      <c r="C77" s="77" t="s">
        <v>158</v>
      </c>
      <c r="D77" s="77"/>
      <c r="E77" s="12">
        <f aca="true" t="shared" si="26" ref="E77:J77">E78+E79+E80+E81+E82+E83</f>
        <v>114338.30000000002</v>
      </c>
      <c r="F77" s="12">
        <f t="shared" si="26"/>
        <v>33662.799999999996</v>
      </c>
      <c r="G77" s="12">
        <f t="shared" si="26"/>
        <v>80675.5</v>
      </c>
      <c r="H77" s="12">
        <f t="shared" si="26"/>
        <v>20917.4</v>
      </c>
      <c r="I77" s="12">
        <f t="shared" si="26"/>
        <v>5021.7</v>
      </c>
      <c r="J77" s="12">
        <f t="shared" si="26"/>
        <v>15895.7</v>
      </c>
      <c r="K77" s="11">
        <f t="shared" si="17"/>
        <v>18.294307331838937</v>
      </c>
      <c r="L77" s="11">
        <f>I77/F77*100</f>
        <v>14.917653908765761</v>
      </c>
      <c r="M77" s="11">
        <f t="shared" si="19"/>
        <v>19.703255635230025</v>
      </c>
    </row>
    <row r="78" spans="1:13" ht="30" customHeight="1">
      <c r="A78" s="24" t="s">
        <v>116</v>
      </c>
      <c r="B78" s="23"/>
      <c r="C78" s="20" t="s">
        <v>117</v>
      </c>
      <c r="D78" s="5" t="s">
        <v>9</v>
      </c>
      <c r="E78" s="12">
        <f aca="true" t="shared" si="27" ref="E78:E86">F78+G78</f>
        <v>45521.1</v>
      </c>
      <c r="F78" s="12">
        <v>28641.1</v>
      </c>
      <c r="G78" s="12">
        <v>16880</v>
      </c>
      <c r="H78" s="12">
        <f aca="true" t="shared" si="28" ref="H78:H86">I78+J78</f>
        <v>198</v>
      </c>
      <c r="I78" s="12">
        <v>0</v>
      </c>
      <c r="J78" s="11">
        <v>198</v>
      </c>
      <c r="K78" s="11">
        <f t="shared" si="17"/>
        <v>0.43496312698946205</v>
      </c>
      <c r="L78" s="11">
        <v>0</v>
      </c>
      <c r="M78" s="31">
        <f t="shared" si="19"/>
        <v>1.1729857819905214</v>
      </c>
    </row>
    <row r="79" spans="1:13" ht="30" customHeight="1">
      <c r="A79" s="24" t="s">
        <v>118</v>
      </c>
      <c r="B79" s="23"/>
      <c r="C79" s="20" t="s">
        <v>120</v>
      </c>
      <c r="D79" s="5" t="s">
        <v>163</v>
      </c>
      <c r="E79" s="12">
        <f t="shared" si="27"/>
        <v>1632.5</v>
      </c>
      <c r="F79" s="12">
        <v>0</v>
      </c>
      <c r="G79" s="12">
        <v>1632.5</v>
      </c>
      <c r="H79" s="12">
        <f t="shared" si="28"/>
        <v>0</v>
      </c>
      <c r="I79" s="12">
        <v>0</v>
      </c>
      <c r="J79" s="11">
        <v>0</v>
      </c>
      <c r="K79" s="11">
        <f aca="true" t="shared" si="29" ref="K79:K111">H79/E79*100</f>
        <v>0</v>
      </c>
      <c r="L79" s="11">
        <v>0</v>
      </c>
      <c r="M79" s="31">
        <f aca="true" t="shared" si="30" ref="M79:M138">J79/G79*100</f>
        <v>0</v>
      </c>
    </row>
    <row r="80" spans="1:13" ht="126.75" customHeight="1">
      <c r="A80" s="24" t="s">
        <v>119</v>
      </c>
      <c r="B80" s="23"/>
      <c r="C80" s="20" t="s">
        <v>122</v>
      </c>
      <c r="D80" s="5" t="s">
        <v>12</v>
      </c>
      <c r="E80" s="12">
        <f t="shared" si="27"/>
        <v>8424.7</v>
      </c>
      <c r="F80" s="12">
        <v>0</v>
      </c>
      <c r="G80" s="12">
        <v>8424.7</v>
      </c>
      <c r="H80" s="12">
        <f t="shared" si="28"/>
        <v>2130.6</v>
      </c>
      <c r="I80" s="12">
        <v>0</v>
      </c>
      <c r="J80" s="11">
        <v>2130.6</v>
      </c>
      <c r="K80" s="11">
        <f t="shared" si="29"/>
        <v>25.289921302835705</v>
      </c>
      <c r="L80" s="11">
        <v>0</v>
      </c>
      <c r="M80" s="31">
        <f t="shared" si="30"/>
        <v>25.289921302835705</v>
      </c>
    </row>
    <row r="81" spans="1:13" ht="47.25" customHeight="1">
      <c r="A81" s="24" t="s">
        <v>121</v>
      </c>
      <c r="B81" s="23"/>
      <c r="C81" s="20" t="s">
        <v>124</v>
      </c>
      <c r="D81" s="5" t="s">
        <v>12</v>
      </c>
      <c r="E81" s="12">
        <f t="shared" si="27"/>
        <v>6856.4</v>
      </c>
      <c r="F81" s="12">
        <v>0</v>
      </c>
      <c r="G81" s="12">
        <v>6856.4</v>
      </c>
      <c r="H81" s="12">
        <f t="shared" si="28"/>
        <v>0</v>
      </c>
      <c r="I81" s="12">
        <v>0</v>
      </c>
      <c r="J81" s="11">
        <v>0</v>
      </c>
      <c r="K81" s="11">
        <f t="shared" si="29"/>
        <v>0</v>
      </c>
      <c r="L81" s="11">
        <v>0</v>
      </c>
      <c r="M81" s="11">
        <f t="shared" si="30"/>
        <v>0</v>
      </c>
    </row>
    <row r="82" spans="1:13" ht="47.25" customHeight="1">
      <c r="A82" s="57" t="s">
        <v>123</v>
      </c>
      <c r="B82" s="56"/>
      <c r="C82" s="48" t="s">
        <v>183</v>
      </c>
      <c r="D82" s="5" t="s">
        <v>43</v>
      </c>
      <c r="E82" s="12">
        <f t="shared" si="27"/>
        <v>5021.7</v>
      </c>
      <c r="F82" s="12">
        <v>5021.7</v>
      </c>
      <c r="G82" s="12">
        <v>0</v>
      </c>
      <c r="H82" s="12">
        <f t="shared" si="28"/>
        <v>5021.7</v>
      </c>
      <c r="I82" s="12">
        <v>5021.7</v>
      </c>
      <c r="J82" s="11">
        <v>0</v>
      </c>
      <c r="K82" s="11">
        <f t="shared" si="29"/>
        <v>100</v>
      </c>
      <c r="L82" s="11">
        <f>I82/F82*100</f>
        <v>100</v>
      </c>
      <c r="M82" s="11">
        <v>0</v>
      </c>
    </row>
    <row r="83" spans="1:13" ht="18" customHeight="1">
      <c r="A83" s="57" t="s">
        <v>182</v>
      </c>
      <c r="B83" s="56"/>
      <c r="C83" s="89" t="s">
        <v>51</v>
      </c>
      <c r="D83" s="4" t="s">
        <v>19</v>
      </c>
      <c r="E83" s="12">
        <f t="shared" si="27"/>
        <v>46881.9</v>
      </c>
      <c r="F83" s="12">
        <f>SUM(F84:F86)</f>
        <v>0</v>
      </c>
      <c r="G83" s="12">
        <f>SUM(G84:G86)</f>
        <v>46881.9</v>
      </c>
      <c r="H83" s="12">
        <f t="shared" si="28"/>
        <v>13567.1</v>
      </c>
      <c r="I83" s="12">
        <f>SUM(I84:I86)</f>
        <v>0</v>
      </c>
      <c r="J83" s="12">
        <f>SUM(J84:J86)</f>
        <v>13567.1</v>
      </c>
      <c r="K83" s="11">
        <f t="shared" si="29"/>
        <v>28.9388868625205</v>
      </c>
      <c r="L83" s="11">
        <v>0</v>
      </c>
      <c r="M83" s="31">
        <f t="shared" si="30"/>
        <v>28.9388868625205</v>
      </c>
    </row>
    <row r="84" spans="1:13" ht="31.5" customHeight="1">
      <c r="A84" s="52"/>
      <c r="B84" s="53"/>
      <c r="C84" s="89"/>
      <c r="D84" s="5" t="s">
        <v>43</v>
      </c>
      <c r="E84" s="12">
        <f t="shared" si="27"/>
        <v>13579</v>
      </c>
      <c r="F84" s="12">
        <v>0</v>
      </c>
      <c r="G84" s="12">
        <v>13579</v>
      </c>
      <c r="H84" s="12">
        <f t="shared" si="28"/>
        <v>3743.1</v>
      </c>
      <c r="I84" s="12">
        <v>0</v>
      </c>
      <c r="J84" s="11">
        <v>3743.1</v>
      </c>
      <c r="K84" s="11">
        <f t="shared" si="29"/>
        <v>27.565358273805142</v>
      </c>
      <c r="L84" s="11">
        <v>0</v>
      </c>
      <c r="M84" s="31">
        <f t="shared" si="30"/>
        <v>27.565358273805142</v>
      </c>
    </row>
    <row r="85" spans="1:13" ht="30" customHeight="1">
      <c r="A85" s="52"/>
      <c r="B85" s="53"/>
      <c r="C85" s="89"/>
      <c r="D85" s="5" t="s">
        <v>9</v>
      </c>
      <c r="E85" s="12">
        <f t="shared" si="27"/>
        <v>4157</v>
      </c>
      <c r="F85" s="12">
        <v>0</v>
      </c>
      <c r="G85" s="12">
        <v>4157</v>
      </c>
      <c r="H85" s="12">
        <f t="shared" si="28"/>
        <v>1261.9</v>
      </c>
      <c r="I85" s="12">
        <v>0</v>
      </c>
      <c r="J85" s="11">
        <v>1261.9</v>
      </c>
      <c r="K85" s="11">
        <f t="shared" si="29"/>
        <v>30.356025980274236</v>
      </c>
      <c r="L85" s="11">
        <v>0</v>
      </c>
      <c r="M85" s="31">
        <f t="shared" si="30"/>
        <v>30.356025980274236</v>
      </c>
    </row>
    <row r="86" spans="1:13" ht="45.75" customHeight="1">
      <c r="A86" s="46"/>
      <c r="B86" s="47"/>
      <c r="C86" s="89"/>
      <c r="D86" s="5" t="s">
        <v>12</v>
      </c>
      <c r="E86" s="12">
        <f t="shared" si="27"/>
        <v>29145.9</v>
      </c>
      <c r="F86" s="12">
        <v>0</v>
      </c>
      <c r="G86" s="12">
        <v>29145.9</v>
      </c>
      <c r="H86" s="12">
        <f t="shared" si="28"/>
        <v>8562.1</v>
      </c>
      <c r="I86" s="12">
        <v>0</v>
      </c>
      <c r="J86" s="11">
        <v>8562.1</v>
      </c>
      <c r="K86" s="11">
        <f t="shared" si="29"/>
        <v>29.376687630164106</v>
      </c>
      <c r="L86" s="11">
        <v>0</v>
      </c>
      <c r="M86" s="31">
        <f t="shared" si="30"/>
        <v>29.376687630164106</v>
      </c>
    </row>
    <row r="87" spans="1:13" ht="32.25" customHeight="1">
      <c r="A87" s="9">
        <v>11</v>
      </c>
      <c r="B87" s="8" t="s">
        <v>40</v>
      </c>
      <c r="C87" s="77" t="s">
        <v>171</v>
      </c>
      <c r="D87" s="77"/>
      <c r="E87" s="12">
        <f>SUM(E88:E88)</f>
        <v>1850</v>
      </c>
      <c r="F87" s="12">
        <f>F88</f>
        <v>0</v>
      </c>
      <c r="G87" s="12">
        <f>G88</f>
        <v>1850</v>
      </c>
      <c r="H87" s="12">
        <f>SUM(H88:H88)</f>
        <v>0</v>
      </c>
      <c r="I87" s="12">
        <v>0</v>
      </c>
      <c r="J87" s="12">
        <v>0</v>
      </c>
      <c r="K87" s="11">
        <f t="shared" si="29"/>
        <v>0</v>
      </c>
      <c r="L87" s="11">
        <v>0</v>
      </c>
      <c r="M87" s="31">
        <f>J87/G87*100</f>
        <v>0</v>
      </c>
    </row>
    <row r="88" spans="1:13" ht="32.25" customHeight="1">
      <c r="A88" s="58"/>
      <c r="B88" s="56"/>
      <c r="C88" s="37" t="s">
        <v>51</v>
      </c>
      <c r="D88" s="5" t="s">
        <v>163</v>
      </c>
      <c r="E88" s="12">
        <f>SUM(F88:G88)</f>
        <v>1850</v>
      </c>
      <c r="F88" s="12">
        <v>0</v>
      </c>
      <c r="G88" s="12">
        <v>1850</v>
      </c>
      <c r="H88" s="12">
        <f>SUM(I88:J88)</f>
        <v>0</v>
      </c>
      <c r="I88" s="12">
        <v>0</v>
      </c>
      <c r="J88" s="11">
        <v>0</v>
      </c>
      <c r="K88" s="11">
        <f t="shared" si="29"/>
        <v>0</v>
      </c>
      <c r="L88" s="11">
        <v>0</v>
      </c>
      <c r="M88" s="31">
        <f>J88/G88*100</f>
        <v>0</v>
      </c>
    </row>
    <row r="89" spans="1:13" ht="48" customHeight="1">
      <c r="A89" s="45">
        <v>12</v>
      </c>
      <c r="B89" s="39" t="s">
        <v>27</v>
      </c>
      <c r="C89" s="89" t="s">
        <v>172</v>
      </c>
      <c r="D89" s="77"/>
      <c r="E89" s="12">
        <f aca="true" t="shared" si="31" ref="E89:J89">E90</f>
        <v>3200</v>
      </c>
      <c r="F89" s="12">
        <f t="shared" si="31"/>
        <v>0</v>
      </c>
      <c r="G89" s="12">
        <f t="shared" si="31"/>
        <v>3200</v>
      </c>
      <c r="H89" s="12">
        <f t="shared" si="31"/>
        <v>934.4</v>
      </c>
      <c r="I89" s="12">
        <f t="shared" si="31"/>
        <v>0</v>
      </c>
      <c r="J89" s="12">
        <f t="shared" si="31"/>
        <v>934.4</v>
      </c>
      <c r="K89" s="11">
        <f t="shared" si="29"/>
        <v>29.2</v>
      </c>
      <c r="L89" s="11">
        <v>0</v>
      </c>
      <c r="M89" s="31">
        <f t="shared" si="30"/>
        <v>29.2</v>
      </c>
    </row>
    <row r="90" spans="1:13" ht="33.75" customHeight="1">
      <c r="A90" s="55"/>
      <c r="B90" s="41"/>
      <c r="C90" s="44" t="s">
        <v>51</v>
      </c>
      <c r="D90" s="5" t="s">
        <v>163</v>
      </c>
      <c r="E90" s="12">
        <f>F90+G90</f>
        <v>3200</v>
      </c>
      <c r="F90" s="12">
        <v>0</v>
      </c>
      <c r="G90" s="12">
        <v>3200</v>
      </c>
      <c r="H90" s="12">
        <f>I90+J90</f>
        <v>934.4</v>
      </c>
      <c r="I90" s="12">
        <v>0</v>
      </c>
      <c r="J90" s="11">
        <v>934.4</v>
      </c>
      <c r="K90" s="11">
        <f t="shared" si="29"/>
        <v>29.2</v>
      </c>
      <c r="L90" s="11">
        <v>0</v>
      </c>
      <c r="M90" s="31">
        <f t="shared" si="30"/>
        <v>29.2</v>
      </c>
    </row>
    <row r="91" spans="1:13" ht="47.25" customHeight="1">
      <c r="A91" s="9">
        <v>13</v>
      </c>
      <c r="B91" s="8" t="s">
        <v>28</v>
      </c>
      <c r="C91" s="77" t="s">
        <v>159</v>
      </c>
      <c r="D91" s="77"/>
      <c r="E91" s="12">
        <f>SUM(F91:G91)</f>
        <v>37429.3</v>
      </c>
      <c r="F91" s="12">
        <f>F92+F93+F94+F95</f>
        <v>22579.3</v>
      </c>
      <c r="G91" s="12">
        <f>G92+G93+G94+G95</f>
        <v>14850</v>
      </c>
      <c r="H91" s="12">
        <f>SUM(I91:J91)</f>
        <v>125.5</v>
      </c>
      <c r="I91" s="12">
        <f>I92+I93+I94+I95</f>
        <v>125.5</v>
      </c>
      <c r="J91" s="12">
        <f>J92+J93+J94+J95</f>
        <v>0</v>
      </c>
      <c r="K91" s="11">
        <f t="shared" si="29"/>
        <v>0.33529881670242295</v>
      </c>
      <c r="L91" s="11">
        <f>I91/F91*100</f>
        <v>0.5558188252071588</v>
      </c>
      <c r="M91" s="31">
        <f t="shared" si="30"/>
        <v>0</v>
      </c>
    </row>
    <row r="92" spans="1:13" ht="39" customHeight="1">
      <c r="A92" s="57" t="s">
        <v>110</v>
      </c>
      <c r="B92" s="56"/>
      <c r="C92" s="64" t="s">
        <v>109</v>
      </c>
      <c r="D92" s="5" t="s">
        <v>10</v>
      </c>
      <c r="E92" s="12">
        <f>SUM(F92:G92)</f>
        <v>761.6</v>
      </c>
      <c r="F92" s="12">
        <v>761.6</v>
      </c>
      <c r="G92" s="12">
        <v>0</v>
      </c>
      <c r="H92" s="12">
        <f>I92+J92</f>
        <v>0</v>
      </c>
      <c r="I92" s="12">
        <v>0</v>
      </c>
      <c r="J92" s="12">
        <v>0</v>
      </c>
      <c r="K92" s="11">
        <f t="shared" si="29"/>
        <v>0</v>
      </c>
      <c r="L92" s="11">
        <f>I92/F92*100</f>
        <v>0</v>
      </c>
      <c r="M92" s="31">
        <v>0</v>
      </c>
    </row>
    <row r="93" spans="1:13" ht="30" customHeight="1">
      <c r="A93" s="24" t="s">
        <v>111</v>
      </c>
      <c r="B93" s="23"/>
      <c r="C93" s="20" t="s">
        <v>112</v>
      </c>
      <c r="D93" s="5" t="s">
        <v>163</v>
      </c>
      <c r="E93" s="12">
        <f>SUM(F93:G93)</f>
        <v>21312.4</v>
      </c>
      <c r="F93" s="12">
        <v>21312.4</v>
      </c>
      <c r="G93" s="12">
        <v>0</v>
      </c>
      <c r="H93" s="12">
        <f>I93+J93</f>
        <v>0</v>
      </c>
      <c r="I93" s="12">
        <v>0</v>
      </c>
      <c r="J93" s="11">
        <v>0</v>
      </c>
      <c r="K93" s="11">
        <f t="shared" si="29"/>
        <v>0</v>
      </c>
      <c r="L93" s="11">
        <f>I93/F93*100</f>
        <v>0</v>
      </c>
      <c r="M93" s="31">
        <v>0</v>
      </c>
    </row>
    <row r="94" spans="1:13" ht="32.25" customHeight="1">
      <c r="A94" s="24" t="s">
        <v>113</v>
      </c>
      <c r="B94" s="23"/>
      <c r="C94" s="20" t="s">
        <v>115</v>
      </c>
      <c r="D94" s="5" t="s">
        <v>9</v>
      </c>
      <c r="E94" s="12">
        <f>SUM(F94:G94)</f>
        <v>14850</v>
      </c>
      <c r="F94" s="12">
        <v>0</v>
      </c>
      <c r="G94" s="12">
        <v>14850</v>
      </c>
      <c r="H94" s="12">
        <f>I94+J94</f>
        <v>0</v>
      </c>
      <c r="I94" s="12">
        <v>0</v>
      </c>
      <c r="J94" s="11">
        <v>0</v>
      </c>
      <c r="K94" s="11">
        <f t="shared" si="29"/>
        <v>0</v>
      </c>
      <c r="L94" s="11">
        <v>0</v>
      </c>
      <c r="M94" s="31">
        <f t="shared" si="30"/>
        <v>0</v>
      </c>
    </row>
    <row r="95" spans="1:13" ht="30.75" customHeight="1">
      <c r="A95" s="24" t="s">
        <v>114</v>
      </c>
      <c r="B95" s="23"/>
      <c r="C95" s="20" t="s">
        <v>51</v>
      </c>
      <c r="D95" s="5" t="s">
        <v>163</v>
      </c>
      <c r="E95" s="12">
        <f>SUM(F95:G95)</f>
        <v>505.3</v>
      </c>
      <c r="F95" s="12">
        <v>505.3</v>
      </c>
      <c r="G95" s="12">
        <v>0</v>
      </c>
      <c r="H95" s="12">
        <f>I95+J95</f>
        <v>125.5</v>
      </c>
      <c r="I95" s="12">
        <v>125.5</v>
      </c>
      <c r="J95" s="11">
        <v>0</v>
      </c>
      <c r="K95" s="11">
        <f t="shared" si="29"/>
        <v>24.836730655056403</v>
      </c>
      <c r="L95" s="11">
        <f>I95/F95*100</f>
        <v>24.836730655056403</v>
      </c>
      <c r="M95" s="31">
        <v>0</v>
      </c>
    </row>
    <row r="96" spans="1:13" ht="47.25" customHeight="1">
      <c r="A96" s="9">
        <v>14</v>
      </c>
      <c r="B96" s="8" t="s">
        <v>29</v>
      </c>
      <c r="C96" s="89" t="s">
        <v>160</v>
      </c>
      <c r="D96" s="77"/>
      <c r="E96" s="12">
        <f aca="true" t="shared" si="32" ref="E96:J96">E97+E98+E99+E102+E105+E108+E109</f>
        <v>63934.5</v>
      </c>
      <c r="F96" s="12">
        <f t="shared" si="32"/>
        <v>1972</v>
      </c>
      <c r="G96" s="12">
        <f t="shared" si="32"/>
        <v>61962.5</v>
      </c>
      <c r="H96" s="12">
        <f t="shared" si="32"/>
        <v>16641.7</v>
      </c>
      <c r="I96" s="12">
        <f t="shared" si="32"/>
        <v>1846</v>
      </c>
      <c r="J96" s="12">
        <f t="shared" si="32"/>
        <v>14795.699999999999</v>
      </c>
      <c r="K96" s="11">
        <f t="shared" si="29"/>
        <v>26.02929560722302</v>
      </c>
      <c r="L96" s="11">
        <f>I96/F96*100</f>
        <v>93.6105476673428</v>
      </c>
      <c r="M96" s="31">
        <f t="shared" si="30"/>
        <v>23.87847488400242</v>
      </c>
    </row>
    <row r="97" spans="1:13" ht="126" customHeight="1">
      <c r="A97" s="22" t="s">
        <v>105</v>
      </c>
      <c r="B97" s="23"/>
      <c r="C97" s="48" t="s">
        <v>104</v>
      </c>
      <c r="D97" s="5" t="s">
        <v>163</v>
      </c>
      <c r="E97" s="12">
        <f aca="true" t="shared" si="33" ref="E97:E104">F97+G97</f>
        <v>1495</v>
      </c>
      <c r="F97" s="12">
        <v>0</v>
      </c>
      <c r="G97" s="12">
        <v>1495</v>
      </c>
      <c r="H97" s="12">
        <f aca="true" t="shared" si="34" ref="H97:H104">I97+J97</f>
        <v>222.7</v>
      </c>
      <c r="I97" s="12">
        <v>0</v>
      </c>
      <c r="J97" s="11">
        <v>222.7</v>
      </c>
      <c r="K97" s="11">
        <f t="shared" si="29"/>
        <v>14.896321070234114</v>
      </c>
      <c r="L97" s="11">
        <v>0</v>
      </c>
      <c r="M97" s="31">
        <f t="shared" si="30"/>
        <v>14.896321070234114</v>
      </c>
    </row>
    <row r="98" spans="1:13" ht="63" customHeight="1">
      <c r="A98" s="22" t="s">
        <v>106</v>
      </c>
      <c r="B98" s="23"/>
      <c r="C98" s="48" t="s">
        <v>103</v>
      </c>
      <c r="D98" s="5" t="s">
        <v>163</v>
      </c>
      <c r="E98" s="12">
        <f t="shared" si="33"/>
        <v>5600</v>
      </c>
      <c r="F98" s="12">
        <v>0</v>
      </c>
      <c r="G98" s="12">
        <v>5600</v>
      </c>
      <c r="H98" s="12">
        <f t="shared" si="34"/>
        <v>0</v>
      </c>
      <c r="I98" s="12">
        <v>0</v>
      </c>
      <c r="J98" s="11">
        <v>0</v>
      </c>
      <c r="K98" s="11">
        <f t="shared" si="29"/>
        <v>0</v>
      </c>
      <c r="L98" s="11">
        <v>0</v>
      </c>
      <c r="M98" s="31">
        <f t="shared" si="30"/>
        <v>0</v>
      </c>
    </row>
    <row r="99" spans="1:13" ht="15.75" customHeight="1">
      <c r="A99" s="38" t="s">
        <v>107</v>
      </c>
      <c r="B99" s="56"/>
      <c r="C99" s="89" t="s">
        <v>102</v>
      </c>
      <c r="D99" s="4" t="s">
        <v>19</v>
      </c>
      <c r="E99" s="12">
        <f t="shared" si="33"/>
        <v>5100</v>
      </c>
      <c r="F99" s="12">
        <f>SUM(F100:F101)</f>
        <v>0</v>
      </c>
      <c r="G99" s="12">
        <f>SUM(G100:G101)</f>
        <v>5100</v>
      </c>
      <c r="H99" s="12">
        <f t="shared" si="34"/>
        <v>277.3</v>
      </c>
      <c r="I99" s="12">
        <f>SUM(I100:I101)</f>
        <v>0</v>
      </c>
      <c r="J99" s="12">
        <f>SUM(J100:J101)</f>
        <v>277.3</v>
      </c>
      <c r="K99" s="11">
        <f t="shared" si="29"/>
        <v>5.4372549019607845</v>
      </c>
      <c r="L99" s="11">
        <v>0</v>
      </c>
      <c r="M99" s="31">
        <f t="shared" si="30"/>
        <v>5.4372549019607845</v>
      </c>
    </row>
    <row r="100" spans="1:13" ht="31.5">
      <c r="A100" s="52"/>
      <c r="B100" s="53"/>
      <c r="C100" s="89"/>
      <c r="D100" s="5" t="s">
        <v>163</v>
      </c>
      <c r="E100" s="12">
        <f t="shared" si="33"/>
        <v>4100</v>
      </c>
      <c r="F100" s="12">
        <v>0</v>
      </c>
      <c r="G100" s="12">
        <v>4100</v>
      </c>
      <c r="H100" s="12">
        <f t="shared" si="34"/>
        <v>277.3</v>
      </c>
      <c r="I100" s="12">
        <v>0</v>
      </c>
      <c r="J100" s="11">
        <v>277.3</v>
      </c>
      <c r="K100" s="11">
        <f t="shared" si="29"/>
        <v>6.763414634146342</v>
      </c>
      <c r="L100" s="11">
        <v>0</v>
      </c>
      <c r="M100" s="31">
        <f t="shared" si="30"/>
        <v>6.763414634146342</v>
      </c>
    </row>
    <row r="101" spans="1:13" ht="16.5" customHeight="1">
      <c r="A101" s="46"/>
      <c r="B101" s="47"/>
      <c r="C101" s="89"/>
      <c r="D101" s="5" t="s">
        <v>14</v>
      </c>
      <c r="E101" s="12">
        <f t="shared" si="33"/>
        <v>1000</v>
      </c>
      <c r="F101" s="12">
        <v>0</v>
      </c>
      <c r="G101" s="12">
        <v>1000</v>
      </c>
      <c r="H101" s="12">
        <f t="shared" si="34"/>
        <v>0</v>
      </c>
      <c r="I101" s="12">
        <v>0</v>
      </c>
      <c r="J101" s="11">
        <v>0</v>
      </c>
      <c r="K101" s="11">
        <f t="shared" si="29"/>
        <v>0</v>
      </c>
      <c r="L101" s="11">
        <v>0</v>
      </c>
      <c r="M101" s="31">
        <f t="shared" si="30"/>
        <v>0</v>
      </c>
    </row>
    <row r="102" spans="1:13" ht="15.75" customHeight="1">
      <c r="A102" s="38" t="s">
        <v>108</v>
      </c>
      <c r="B102" s="56"/>
      <c r="C102" s="89" t="s">
        <v>101</v>
      </c>
      <c r="D102" s="4" t="s">
        <v>19</v>
      </c>
      <c r="E102" s="12">
        <f t="shared" si="33"/>
        <v>4676</v>
      </c>
      <c r="F102" s="12">
        <f>SUM(F103:F104)</f>
        <v>126</v>
      </c>
      <c r="G102" s="12">
        <f>SUM(G103:G104)</f>
        <v>4550</v>
      </c>
      <c r="H102" s="12">
        <f t="shared" si="34"/>
        <v>185</v>
      </c>
      <c r="I102" s="12">
        <f>SUM(I103:I104)</f>
        <v>0</v>
      </c>
      <c r="J102" s="12">
        <f>SUM(J103:J104)</f>
        <v>185</v>
      </c>
      <c r="K102" s="11">
        <f t="shared" si="29"/>
        <v>3.956372968349016</v>
      </c>
      <c r="L102" s="11">
        <v>0</v>
      </c>
      <c r="M102" s="31">
        <f t="shared" si="30"/>
        <v>4.065934065934066</v>
      </c>
    </row>
    <row r="103" spans="1:13" ht="31.5">
      <c r="A103" s="52"/>
      <c r="B103" s="53"/>
      <c r="C103" s="89"/>
      <c r="D103" s="5" t="s">
        <v>163</v>
      </c>
      <c r="E103" s="12">
        <f t="shared" si="33"/>
        <v>2976</v>
      </c>
      <c r="F103" s="12">
        <v>126</v>
      </c>
      <c r="G103" s="12">
        <v>2850</v>
      </c>
      <c r="H103" s="12">
        <f t="shared" si="34"/>
        <v>185</v>
      </c>
      <c r="I103" s="12">
        <v>0</v>
      </c>
      <c r="J103" s="11">
        <v>185</v>
      </c>
      <c r="K103" s="11">
        <f t="shared" si="29"/>
        <v>6.216397849462366</v>
      </c>
      <c r="L103" s="11">
        <v>0</v>
      </c>
      <c r="M103" s="31">
        <f t="shared" si="30"/>
        <v>6.491228070175438</v>
      </c>
    </row>
    <row r="104" spans="1:13" ht="31.5" customHeight="1">
      <c r="A104" s="46"/>
      <c r="B104" s="47"/>
      <c r="C104" s="89"/>
      <c r="D104" s="5" t="s">
        <v>10</v>
      </c>
      <c r="E104" s="12">
        <f t="shared" si="33"/>
        <v>1700</v>
      </c>
      <c r="F104" s="12">
        <v>0</v>
      </c>
      <c r="G104" s="12">
        <v>1700</v>
      </c>
      <c r="H104" s="12">
        <f t="shared" si="34"/>
        <v>0</v>
      </c>
      <c r="I104" s="12">
        <v>0</v>
      </c>
      <c r="J104" s="11">
        <v>0</v>
      </c>
      <c r="K104" s="11">
        <f t="shared" si="29"/>
        <v>0</v>
      </c>
      <c r="L104" s="11">
        <v>0</v>
      </c>
      <c r="M104" s="31">
        <f t="shared" si="30"/>
        <v>0</v>
      </c>
    </row>
    <row r="105" spans="1:13" ht="17.25" customHeight="1">
      <c r="A105" s="38" t="s">
        <v>148</v>
      </c>
      <c r="B105" s="56"/>
      <c r="C105" s="78" t="s">
        <v>100</v>
      </c>
      <c r="D105" s="4" t="s">
        <v>19</v>
      </c>
      <c r="E105" s="12">
        <f aca="true" t="shared" si="35" ref="E105:J105">SUM(E106:E107)</f>
        <v>2256</v>
      </c>
      <c r="F105" s="12">
        <f t="shared" si="35"/>
        <v>1846</v>
      </c>
      <c r="G105" s="12">
        <f t="shared" si="35"/>
        <v>410</v>
      </c>
      <c r="H105" s="12">
        <f t="shared" si="35"/>
        <v>1865.4</v>
      </c>
      <c r="I105" s="12">
        <f t="shared" si="35"/>
        <v>1846</v>
      </c>
      <c r="J105" s="12">
        <f t="shared" si="35"/>
        <v>19.4</v>
      </c>
      <c r="K105" s="11">
        <f t="shared" si="29"/>
        <v>82.68617021276596</v>
      </c>
      <c r="L105" s="11">
        <f>I105/F105*100</f>
        <v>100</v>
      </c>
      <c r="M105" s="31">
        <f t="shared" si="30"/>
        <v>4.7317073170731705</v>
      </c>
    </row>
    <row r="106" spans="1:13" ht="33" customHeight="1">
      <c r="A106" s="42"/>
      <c r="B106" s="53"/>
      <c r="C106" s="79"/>
      <c r="D106" s="5" t="s">
        <v>163</v>
      </c>
      <c r="E106" s="12">
        <f>SUM(F106:G106)</f>
        <v>410</v>
      </c>
      <c r="F106" s="12">
        <v>0</v>
      </c>
      <c r="G106" s="12">
        <v>410</v>
      </c>
      <c r="H106" s="12">
        <f>I106+J106</f>
        <v>19.4</v>
      </c>
      <c r="I106" s="12">
        <v>0</v>
      </c>
      <c r="J106" s="12">
        <v>19.4</v>
      </c>
      <c r="K106" s="11">
        <f>H106/E106*100</f>
        <v>4.7317073170731705</v>
      </c>
      <c r="L106" s="11">
        <v>0</v>
      </c>
      <c r="M106" s="31">
        <f>J106/G106*100</f>
        <v>4.7317073170731705</v>
      </c>
    </row>
    <row r="107" spans="1:13" ht="47.25" customHeight="1">
      <c r="A107" s="40"/>
      <c r="B107" s="47"/>
      <c r="C107" s="80"/>
      <c r="D107" s="5" t="s">
        <v>12</v>
      </c>
      <c r="E107" s="12">
        <f>SUM(F107:G107)</f>
        <v>1846</v>
      </c>
      <c r="F107" s="12">
        <v>1846</v>
      </c>
      <c r="G107" s="12">
        <v>0</v>
      </c>
      <c r="H107" s="12">
        <f>I107+J107</f>
        <v>1846</v>
      </c>
      <c r="I107" s="12">
        <v>1846</v>
      </c>
      <c r="J107" s="12">
        <v>0</v>
      </c>
      <c r="K107" s="11">
        <f>H107/E107*100</f>
        <v>100</v>
      </c>
      <c r="L107" s="11">
        <f>I107/F107*100</f>
        <v>100</v>
      </c>
      <c r="M107" s="31">
        <v>0</v>
      </c>
    </row>
    <row r="108" spans="1:13" ht="31.5">
      <c r="A108" s="22" t="s">
        <v>149</v>
      </c>
      <c r="B108" s="23"/>
      <c r="C108" s="20" t="s">
        <v>99</v>
      </c>
      <c r="D108" s="5" t="s">
        <v>163</v>
      </c>
      <c r="E108" s="12">
        <f>F108+G108</f>
        <v>44627.5</v>
      </c>
      <c r="F108" s="12">
        <v>0</v>
      </c>
      <c r="G108" s="12">
        <v>44627.5</v>
      </c>
      <c r="H108" s="12">
        <f>I108+J108</f>
        <v>14091.3</v>
      </c>
      <c r="I108" s="12">
        <v>0</v>
      </c>
      <c r="J108" s="11">
        <v>14091.3</v>
      </c>
      <c r="K108" s="11">
        <f t="shared" si="29"/>
        <v>31.575373928631446</v>
      </c>
      <c r="L108" s="11">
        <v>0</v>
      </c>
      <c r="M108" s="31">
        <f t="shared" si="30"/>
        <v>31.575373928631446</v>
      </c>
    </row>
    <row r="109" spans="1:13" ht="47.25" customHeight="1">
      <c r="A109" s="22" t="s">
        <v>178</v>
      </c>
      <c r="B109" s="23"/>
      <c r="C109" s="20" t="s">
        <v>98</v>
      </c>
      <c r="D109" s="5" t="s">
        <v>163</v>
      </c>
      <c r="E109" s="12">
        <f>F109+G109</f>
        <v>180</v>
      </c>
      <c r="F109" s="12">
        <v>0</v>
      </c>
      <c r="G109" s="12">
        <v>180</v>
      </c>
      <c r="H109" s="12">
        <f>I109+J109</f>
        <v>0</v>
      </c>
      <c r="I109" s="12">
        <v>0</v>
      </c>
      <c r="J109" s="11">
        <v>0</v>
      </c>
      <c r="K109" s="11">
        <f t="shared" si="29"/>
        <v>0</v>
      </c>
      <c r="L109" s="11">
        <v>0</v>
      </c>
      <c r="M109" s="31">
        <f t="shared" si="30"/>
        <v>0</v>
      </c>
    </row>
    <row r="110" spans="1:13" ht="62.25" customHeight="1">
      <c r="A110" s="45">
        <v>15</v>
      </c>
      <c r="B110" s="39" t="s">
        <v>30</v>
      </c>
      <c r="C110" s="89" t="s">
        <v>173</v>
      </c>
      <c r="D110" s="77"/>
      <c r="E110" s="12">
        <f aca="true" t="shared" si="36" ref="E110:J110">E111+E112+E113+E114+E115</f>
        <v>422.5</v>
      </c>
      <c r="F110" s="12">
        <f t="shared" si="36"/>
        <v>0</v>
      </c>
      <c r="G110" s="12">
        <f t="shared" si="36"/>
        <v>422.5</v>
      </c>
      <c r="H110" s="12">
        <f t="shared" si="36"/>
        <v>94.5</v>
      </c>
      <c r="I110" s="12">
        <f t="shared" si="36"/>
        <v>0</v>
      </c>
      <c r="J110" s="12">
        <f t="shared" si="36"/>
        <v>94.5</v>
      </c>
      <c r="K110" s="11">
        <f t="shared" si="29"/>
        <v>22.36686390532544</v>
      </c>
      <c r="L110" s="11">
        <v>0</v>
      </c>
      <c r="M110" s="31">
        <f t="shared" si="30"/>
        <v>22.36686390532544</v>
      </c>
    </row>
    <row r="111" spans="1:13" ht="30.75" customHeight="1">
      <c r="A111" s="60"/>
      <c r="B111" s="61"/>
      <c r="C111" s="64" t="s">
        <v>51</v>
      </c>
      <c r="D111" s="62" t="s">
        <v>163</v>
      </c>
      <c r="E111" s="12">
        <f>F111+G111</f>
        <v>137.5</v>
      </c>
      <c r="F111" s="12">
        <v>0</v>
      </c>
      <c r="G111" s="12">
        <v>137.5</v>
      </c>
      <c r="H111" s="12">
        <f>I111+J111</f>
        <v>36</v>
      </c>
      <c r="I111" s="12">
        <v>0</v>
      </c>
      <c r="J111" s="11">
        <v>36</v>
      </c>
      <c r="K111" s="11">
        <f t="shared" si="29"/>
        <v>26.181818181818183</v>
      </c>
      <c r="L111" s="11">
        <v>0</v>
      </c>
      <c r="M111" s="31">
        <f t="shared" si="30"/>
        <v>26.181818181818183</v>
      </c>
    </row>
    <row r="112" spans="1:13" ht="15.75" customHeight="1">
      <c r="A112" s="60"/>
      <c r="B112" s="61"/>
      <c r="C112" s="65"/>
      <c r="D112" s="62" t="s">
        <v>2</v>
      </c>
      <c r="E112" s="12">
        <f>F112+G112</f>
        <v>5</v>
      </c>
      <c r="F112" s="12">
        <v>0</v>
      </c>
      <c r="G112" s="12">
        <v>5</v>
      </c>
      <c r="H112" s="12">
        <f>I112+J112</f>
        <v>0</v>
      </c>
      <c r="I112" s="12">
        <v>0</v>
      </c>
      <c r="J112" s="11">
        <v>0</v>
      </c>
      <c r="K112" s="11">
        <f aca="true" t="shared" si="37" ref="K112:K141">H112/E112*100</f>
        <v>0</v>
      </c>
      <c r="L112" s="11">
        <v>0</v>
      </c>
      <c r="M112" s="31">
        <f t="shared" si="30"/>
        <v>0</v>
      </c>
    </row>
    <row r="113" spans="1:13" ht="17.25" customHeight="1">
      <c r="A113" s="60"/>
      <c r="B113" s="61"/>
      <c r="C113" s="65"/>
      <c r="D113" s="62" t="s">
        <v>3</v>
      </c>
      <c r="E113" s="12">
        <f>F113+G113</f>
        <v>80</v>
      </c>
      <c r="F113" s="12">
        <v>0</v>
      </c>
      <c r="G113" s="12">
        <v>80</v>
      </c>
      <c r="H113" s="12">
        <f>I113+J113</f>
        <v>0</v>
      </c>
      <c r="I113" s="12">
        <v>0</v>
      </c>
      <c r="J113" s="11">
        <v>0</v>
      </c>
      <c r="K113" s="11">
        <f t="shared" si="37"/>
        <v>0</v>
      </c>
      <c r="L113" s="11">
        <v>0</v>
      </c>
      <c r="M113" s="31">
        <f t="shared" si="30"/>
        <v>0</v>
      </c>
    </row>
    <row r="114" spans="1:13" ht="30.75" customHeight="1">
      <c r="A114" s="60"/>
      <c r="B114" s="61"/>
      <c r="C114" s="65"/>
      <c r="D114" s="62" t="s">
        <v>13</v>
      </c>
      <c r="E114" s="12">
        <f>F114+G114</f>
        <v>25</v>
      </c>
      <c r="F114" s="12">
        <v>0</v>
      </c>
      <c r="G114" s="12">
        <v>25</v>
      </c>
      <c r="H114" s="12">
        <f>I114+J114</f>
        <v>0</v>
      </c>
      <c r="I114" s="12">
        <v>0</v>
      </c>
      <c r="J114" s="11">
        <v>0</v>
      </c>
      <c r="K114" s="11">
        <f t="shared" si="37"/>
        <v>0</v>
      </c>
      <c r="L114" s="11">
        <v>0</v>
      </c>
      <c r="M114" s="31">
        <f t="shared" si="30"/>
        <v>0</v>
      </c>
    </row>
    <row r="115" spans="1:13" ht="30" customHeight="1">
      <c r="A115" s="59"/>
      <c r="B115" s="63"/>
      <c r="C115" s="66"/>
      <c r="D115" s="62" t="s">
        <v>6</v>
      </c>
      <c r="E115" s="12">
        <f>F115+G115</f>
        <v>175</v>
      </c>
      <c r="F115" s="12">
        <v>0</v>
      </c>
      <c r="G115" s="12">
        <v>175</v>
      </c>
      <c r="H115" s="12">
        <f>I115+J115</f>
        <v>58.5</v>
      </c>
      <c r="I115" s="12">
        <v>0</v>
      </c>
      <c r="J115" s="11">
        <v>58.5</v>
      </c>
      <c r="K115" s="11">
        <f t="shared" si="37"/>
        <v>33.42857142857143</v>
      </c>
      <c r="L115" s="11">
        <v>0</v>
      </c>
      <c r="M115" s="31">
        <f t="shared" si="30"/>
        <v>33.42857142857143</v>
      </c>
    </row>
    <row r="116" spans="1:13" ht="47.25" customHeight="1">
      <c r="A116" s="9">
        <v>16</v>
      </c>
      <c r="B116" s="8" t="s">
        <v>31</v>
      </c>
      <c r="C116" s="77" t="s">
        <v>174</v>
      </c>
      <c r="D116" s="77"/>
      <c r="E116" s="12">
        <f aca="true" t="shared" si="38" ref="E116:J116">E117</f>
        <v>17006.2</v>
      </c>
      <c r="F116" s="12">
        <f t="shared" si="38"/>
        <v>0</v>
      </c>
      <c r="G116" s="12">
        <f t="shared" si="38"/>
        <v>17006.2</v>
      </c>
      <c r="H116" s="12">
        <f t="shared" si="38"/>
        <v>5152</v>
      </c>
      <c r="I116" s="12">
        <f t="shared" si="38"/>
        <v>0</v>
      </c>
      <c r="J116" s="12">
        <f t="shared" si="38"/>
        <v>5152</v>
      </c>
      <c r="K116" s="11">
        <f t="shared" si="37"/>
        <v>30.29483364890452</v>
      </c>
      <c r="L116" s="11">
        <v>0</v>
      </c>
      <c r="M116" s="31">
        <f t="shared" si="30"/>
        <v>30.29483364890452</v>
      </c>
    </row>
    <row r="117" spans="1:13" ht="30.75" customHeight="1">
      <c r="A117" s="9"/>
      <c r="B117" s="8"/>
      <c r="C117" s="37" t="s">
        <v>51</v>
      </c>
      <c r="D117" s="5" t="s">
        <v>163</v>
      </c>
      <c r="E117" s="12">
        <f>F117+G117</f>
        <v>17006.2</v>
      </c>
      <c r="F117" s="12">
        <v>0</v>
      </c>
      <c r="G117" s="12">
        <v>17006.2</v>
      </c>
      <c r="H117" s="12">
        <f>I117+J117</f>
        <v>5152</v>
      </c>
      <c r="I117" s="12">
        <v>0</v>
      </c>
      <c r="J117" s="11">
        <v>5152</v>
      </c>
      <c r="K117" s="11">
        <f t="shared" si="37"/>
        <v>30.29483364890452</v>
      </c>
      <c r="L117" s="11">
        <v>0</v>
      </c>
      <c r="M117" s="31">
        <f t="shared" si="30"/>
        <v>30.29483364890452</v>
      </c>
    </row>
    <row r="118" spans="1:13" ht="47.25" customHeight="1">
      <c r="A118" s="9">
        <v>17</v>
      </c>
      <c r="B118" s="8" t="s">
        <v>32</v>
      </c>
      <c r="C118" s="77" t="s">
        <v>161</v>
      </c>
      <c r="D118" s="77"/>
      <c r="E118" s="12">
        <f aca="true" t="shared" si="39" ref="E118:J118">E119+E120</f>
        <v>23233</v>
      </c>
      <c r="F118" s="12">
        <f t="shared" si="39"/>
        <v>854</v>
      </c>
      <c r="G118" s="12">
        <f t="shared" si="39"/>
        <v>22379</v>
      </c>
      <c r="H118" s="12">
        <f t="shared" si="39"/>
        <v>6127.700000000001</v>
      </c>
      <c r="I118" s="12">
        <f t="shared" si="39"/>
        <v>0</v>
      </c>
      <c r="J118" s="12">
        <f t="shared" si="39"/>
        <v>6127.700000000001</v>
      </c>
      <c r="K118" s="11">
        <f t="shared" si="37"/>
        <v>26.374983859165845</v>
      </c>
      <c r="L118" s="11">
        <v>0</v>
      </c>
      <c r="M118" s="31">
        <f t="shared" si="30"/>
        <v>27.38147370302516</v>
      </c>
    </row>
    <row r="119" spans="1:13" ht="46.5" customHeight="1">
      <c r="A119" s="22" t="s">
        <v>94</v>
      </c>
      <c r="B119" s="8"/>
      <c r="C119" s="20" t="s">
        <v>95</v>
      </c>
      <c r="D119" s="5" t="s">
        <v>163</v>
      </c>
      <c r="E119" s="12">
        <f>F119+G119</f>
        <v>16979</v>
      </c>
      <c r="F119" s="12">
        <v>0</v>
      </c>
      <c r="G119" s="12">
        <v>16979</v>
      </c>
      <c r="H119" s="12">
        <f>I119+J119</f>
        <v>5832.6</v>
      </c>
      <c r="I119" s="12">
        <v>0</v>
      </c>
      <c r="J119" s="11">
        <v>5832.6</v>
      </c>
      <c r="K119" s="11">
        <f t="shared" si="37"/>
        <v>34.351846398492256</v>
      </c>
      <c r="L119" s="11">
        <v>0</v>
      </c>
      <c r="M119" s="31">
        <f t="shared" si="30"/>
        <v>34.351846398492256</v>
      </c>
    </row>
    <row r="120" spans="1:13" ht="15" customHeight="1">
      <c r="A120" s="38" t="s">
        <v>96</v>
      </c>
      <c r="B120" s="39"/>
      <c r="C120" s="89" t="s">
        <v>97</v>
      </c>
      <c r="D120" s="4" t="s">
        <v>19</v>
      </c>
      <c r="E120" s="12">
        <f>F120+G120</f>
        <v>6254</v>
      </c>
      <c r="F120" s="12">
        <f>SUM(F121:F122)</f>
        <v>854</v>
      </c>
      <c r="G120" s="12">
        <f>SUM(G121:G122)</f>
        <v>5400</v>
      </c>
      <c r="H120" s="12">
        <f>I120+J120</f>
        <v>295.09999999999997</v>
      </c>
      <c r="I120" s="12">
        <f>SUM(I121:I122)</f>
        <v>0</v>
      </c>
      <c r="J120" s="12">
        <f>SUM(J121:J122)</f>
        <v>295.09999999999997</v>
      </c>
      <c r="K120" s="11">
        <f t="shared" si="37"/>
        <v>4.7185801087304124</v>
      </c>
      <c r="L120" s="11">
        <v>0</v>
      </c>
      <c r="M120" s="31">
        <f t="shared" si="30"/>
        <v>5.464814814814814</v>
      </c>
    </row>
    <row r="121" spans="1:13" ht="30" customHeight="1">
      <c r="A121" s="49"/>
      <c r="B121" s="43"/>
      <c r="C121" s="89"/>
      <c r="D121" s="5" t="s">
        <v>163</v>
      </c>
      <c r="E121" s="12">
        <f>F121+G121</f>
        <v>4200</v>
      </c>
      <c r="F121" s="12">
        <v>0</v>
      </c>
      <c r="G121" s="12">
        <v>4200</v>
      </c>
      <c r="H121" s="12">
        <f>I121+J121</f>
        <v>10.9</v>
      </c>
      <c r="I121" s="12">
        <v>0</v>
      </c>
      <c r="J121" s="11">
        <v>10.9</v>
      </c>
      <c r="K121" s="11">
        <f t="shared" si="37"/>
        <v>0.25952380952380955</v>
      </c>
      <c r="L121" s="11">
        <v>0</v>
      </c>
      <c r="M121" s="31">
        <f t="shared" si="30"/>
        <v>0.25952380952380955</v>
      </c>
    </row>
    <row r="122" spans="1:13" ht="15" customHeight="1">
      <c r="A122" s="55"/>
      <c r="B122" s="41"/>
      <c r="C122" s="89"/>
      <c r="D122" s="5" t="s">
        <v>44</v>
      </c>
      <c r="E122" s="12">
        <f>F122+G122</f>
        <v>2054</v>
      </c>
      <c r="F122" s="12">
        <v>854</v>
      </c>
      <c r="G122" s="12">
        <v>1200</v>
      </c>
      <c r="H122" s="12">
        <f>I122+J122</f>
        <v>284.2</v>
      </c>
      <c r="I122" s="12">
        <v>0</v>
      </c>
      <c r="J122" s="11">
        <v>284.2</v>
      </c>
      <c r="K122" s="11">
        <f t="shared" si="37"/>
        <v>13.836416747809151</v>
      </c>
      <c r="L122" s="11">
        <v>0</v>
      </c>
      <c r="M122" s="31">
        <f t="shared" si="30"/>
        <v>23.68333333333333</v>
      </c>
    </row>
    <row r="123" spans="1:13" ht="46.5" customHeight="1">
      <c r="A123" s="9">
        <v>18</v>
      </c>
      <c r="B123" s="8" t="s">
        <v>33</v>
      </c>
      <c r="C123" s="77" t="s">
        <v>162</v>
      </c>
      <c r="D123" s="77"/>
      <c r="E123" s="12">
        <f aca="true" t="shared" si="40" ref="E123:J123">E124+E125+E126+E129+E130+E131</f>
        <v>312825.9</v>
      </c>
      <c r="F123" s="12">
        <f t="shared" si="40"/>
        <v>303663.4</v>
      </c>
      <c r="G123" s="12">
        <f t="shared" si="40"/>
        <v>9162.5</v>
      </c>
      <c r="H123" s="12">
        <f t="shared" si="40"/>
        <v>82750.00000000001</v>
      </c>
      <c r="I123" s="12">
        <f t="shared" si="40"/>
        <v>79668.3</v>
      </c>
      <c r="J123" s="12">
        <f t="shared" si="40"/>
        <v>3081.7</v>
      </c>
      <c r="K123" s="11">
        <f t="shared" si="37"/>
        <v>26.452413307210183</v>
      </c>
      <c r="L123" s="11">
        <f>I123/F123*100</f>
        <v>26.235726794865634</v>
      </c>
      <c r="M123" s="31">
        <f t="shared" si="30"/>
        <v>33.63383356070941</v>
      </c>
    </row>
    <row r="124" spans="1:13" ht="62.25" customHeight="1">
      <c r="A124" s="22" t="s">
        <v>84</v>
      </c>
      <c r="B124" s="8"/>
      <c r="C124" s="20" t="s">
        <v>85</v>
      </c>
      <c r="D124" s="5" t="s">
        <v>4</v>
      </c>
      <c r="E124" s="12">
        <f aca="true" t="shared" si="41" ref="E124:E131">F124+G124</f>
        <v>169285.2</v>
      </c>
      <c r="F124" s="12">
        <v>169285.2</v>
      </c>
      <c r="G124" s="12">
        <v>0</v>
      </c>
      <c r="H124" s="12">
        <f aca="true" t="shared" si="42" ref="H124:H131">I124+J124</f>
        <v>39023.5</v>
      </c>
      <c r="I124" s="12">
        <v>39023.5</v>
      </c>
      <c r="J124" s="11">
        <v>0</v>
      </c>
      <c r="K124" s="11">
        <f t="shared" si="37"/>
        <v>23.051926571253716</v>
      </c>
      <c r="L124" s="11">
        <f>I124/F124*100</f>
        <v>23.051926571253716</v>
      </c>
      <c r="M124" s="31">
        <v>0</v>
      </c>
    </row>
    <row r="125" spans="1:13" ht="94.5" customHeight="1">
      <c r="A125" s="22" t="s">
        <v>86</v>
      </c>
      <c r="B125" s="8"/>
      <c r="C125" s="20" t="s">
        <v>87</v>
      </c>
      <c r="D125" s="5" t="s">
        <v>4</v>
      </c>
      <c r="E125" s="12">
        <f t="shared" si="41"/>
        <v>3277.2</v>
      </c>
      <c r="F125" s="12">
        <v>3277.2</v>
      </c>
      <c r="G125" s="12">
        <v>0</v>
      </c>
      <c r="H125" s="12">
        <f t="shared" si="42"/>
        <v>942.3</v>
      </c>
      <c r="I125" s="12">
        <v>942.3</v>
      </c>
      <c r="J125" s="11">
        <v>0</v>
      </c>
      <c r="K125" s="11">
        <f t="shared" si="37"/>
        <v>28.753203954595385</v>
      </c>
      <c r="L125" s="11">
        <f>I125/F125*100</f>
        <v>28.753203954595385</v>
      </c>
      <c r="M125" s="31">
        <v>0</v>
      </c>
    </row>
    <row r="126" spans="1:13" ht="15" customHeight="1">
      <c r="A126" s="38" t="s">
        <v>88</v>
      </c>
      <c r="B126" s="39"/>
      <c r="C126" s="89" t="s">
        <v>89</v>
      </c>
      <c r="D126" s="4" t="s">
        <v>19</v>
      </c>
      <c r="E126" s="12">
        <f t="shared" si="41"/>
        <v>10665.5</v>
      </c>
      <c r="F126" s="12">
        <f>SUM(F127:F128)</f>
        <v>1503</v>
      </c>
      <c r="G126" s="12">
        <f>SUM(G127:G128)</f>
        <v>9162.5</v>
      </c>
      <c r="H126" s="12">
        <f t="shared" si="42"/>
        <v>3462.3999999999996</v>
      </c>
      <c r="I126" s="12">
        <f>SUM(I127:I128)</f>
        <v>380.7</v>
      </c>
      <c r="J126" s="12">
        <f>SUM(J127:J128)</f>
        <v>3081.7</v>
      </c>
      <c r="K126" s="11">
        <f t="shared" si="37"/>
        <v>32.4635507008579</v>
      </c>
      <c r="L126" s="11">
        <f>I126/F126*100</f>
        <v>25.329341317365266</v>
      </c>
      <c r="M126" s="31">
        <f t="shared" si="30"/>
        <v>33.63383356070941</v>
      </c>
    </row>
    <row r="127" spans="1:13" ht="45.75" customHeight="1">
      <c r="A127" s="42"/>
      <c r="B127" s="43"/>
      <c r="C127" s="89"/>
      <c r="D127" s="5" t="s">
        <v>12</v>
      </c>
      <c r="E127" s="12">
        <f t="shared" si="41"/>
        <v>6325.1</v>
      </c>
      <c r="F127" s="12">
        <v>0</v>
      </c>
      <c r="G127" s="12">
        <v>6325.1</v>
      </c>
      <c r="H127" s="12">
        <f t="shared" si="42"/>
        <v>2337.1</v>
      </c>
      <c r="I127" s="12">
        <v>0</v>
      </c>
      <c r="J127" s="11">
        <v>2337.1</v>
      </c>
      <c r="K127" s="11">
        <f t="shared" si="37"/>
        <v>36.94961344484672</v>
      </c>
      <c r="L127" s="11">
        <v>0</v>
      </c>
      <c r="M127" s="31">
        <f t="shared" si="30"/>
        <v>36.94961344484672</v>
      </c>
    </row>
    <row r="128" spans="1:13" ht="31.5" customHeight="1">
      <c r="A128" s="40"/>
      <c r="B128" s="41"/>
      <c r="C128" s="89"/>
      <c r="D128" s="5" t="s">
        <v>4</v>
      </c>
      <c r="E128" s="12">
        <f t="shared" si="41"/>
        <v>4340.4</v>
      </c>
      <c r="F128" s="12">
        <v>1503</v>
      </c>
      <c r="G128" s="12">
        <v>2837.4</v>
      </c>
      <c r="H128" s="12">
        <f t="shared" si="42"/>
        <v>1125.3</v>
      </c>
      <c r="I128" s="12">
        <v>380.7</v>
      </c>
      <c r="J128" s="11">
        <v>744.6</v>
      </c>
      <c r="K128" s="11">
        <f t="shared" si="37"/>
        <v>25.926181918717173</v>
      </c>
      <c r="L128" s="11">
        <f>I128/F128*100</f>
        <v>25.329341317365266</v>
      </c>
      <c r="M128" s="31">
        <f t="shared" si="30"/>
        <v>26.242334531613448</v>
      </c>
    </row>
    <row r="129" spans="1:13" ht="47.25" customHeight="1">
      <c r="A129" s="22" t="s">
        <v>90</v>
      </c>
      <c r="B129" s="8"/>
      <c r="C129" s="20" t="s">
        <v>91</v>
      </c>
      <c r="D129" s="5" t="s">
        <v>4</v>
      </c>
      <c r="E129" s="12">
        <f t="shared" si="41"/>
        <v>76950.1</v>
      </c>
      <c r="F129" s="12">
        <v>76950.1</v>
      </c>
      <c r="G129" s="12">
        <v>0</v>
      </c>
      <c r="H129" s="12">
        <f t="shared" si="42"/>
        <v>22315.5</v>
      </c>
      <c r="I129" s="12">
        <v>22315.5</v>
      </c>
      <c r="J129" s="11">
        <v>0</v>
      </c>
      <c r="K129" s="11">
        <f t="shared" si="37"/>
        <v>28.999962313239358</v>
      </c>
      <c r="L129" s="11">
        <f>I129/F129*100</f>
        <v>28.999962313239358</v>
      </c>
      <c r="M129" s="31">
        <v>0</v>
      </c>
    </row>
    <row r="130" spans="1:13" ht="78" customHeight="1">
      <c r="A130" s="22" t="s">
        <v>92</v>
      </c>
      <c r="B130" s="8"/>
      <c r="C130" s="20" t="s">
        <v>93</v>
      </c>
      <c r="D130" s="5" t="s">
        <v>4</v>
      </c>
      <c r="E130" s="12">
        <f t="shared" si="41"/>
        <v>52147.9</v>
      </c>
      <c r="F130" s="12">
        <v>52147.9</v>
      </c>
      <c r="G130" s="12">
        <v>0</v>
      </c>
      <c r="H130" s="12">
        <f t="shared" si="42"/>
        <v>16906.3</v>
      </c>
      <c r="I130" s="12">
        <v>16906.3</v>
      </c>
      <c r="J130" s="11">
        <v>0</v>
      </c>
      <c r="K130" s="11">
        <f t="shared" si="37"/>
        <v>32.41990569131259</v>
      </c>
      <c r="L130" s="11">
        <f>I130/F130*100</f>
        <v>32.41990569131259</v>
      </c>
      <c r="M130" s="31">
        <v>0</v>
      </c>
    </row>
    <row r="131" spans="1:13" ht="78.75" customHeight="1">
      <c r="A131" s="38" t="s">
        <v>180</v>
      </c>
      <c r="B131" s="39"/>
      <c r="C131" s="48" t="s">
        <v>181</v>
      </c>
      <c r="D131" s="5" t="s">
        <v>4</v>
      </c>
      <c r="E131" s="12">
        <f t="shared" si="41"/>
        <v>500</v>
      </c>
      <c r="F131" s="12">
        <v>500</v>
      </c>
      <c r="G131" s="12">
        <v>0</v>
      </c>
      <c r="H131" s="12">
        <f t="shared" si="42"/>
        <v>100</v>
      </c>
      <c r="I131" s="12">
        <v>100</v>
      </c>
      <c r="J131" s="11">
        <v>0</v>
      </c>
      <c r="K131" s="11">
        <f t="shared" si="37"/>
        <v>20</v>
      </c>
      <c r="L131" s="11">
        <f>I131/F131*100</f>
        <v>20</v>
      </c>
      <c r="M131" s="31">
        <v>1</v>
      </c>
    </row>
    <row r="132" spans="1:13" ht="15" customHeight="1">
      <c r="A132" s="45">
        <v>19</v>
      </c>
      <c r="B132" s="39" t="s">
        <v>39</v>
      </c>
      <c r="C132" s="89" t="s">
        <v>175</v>
      </c>
      <c r="D132" s="77"/>
      <c r="E132" s="12">
        <f aca="true" t="shared" si="43" ref="E132:J132">SUM(E133:E135)</f>
        <v>2313</v>
      </c>
      <c r="F132" s="12">
        <f t="shared" si="43"/>
        <v>0</v>
      </c>
      <c r="G132" s="12">
        <f t="shared" si="43"/>
        <v>2313</v>
      </c>
      <c r="H132" s="12">
        <f t="shared" si="43"/>
        <v>0</v>
      </c>
      <c r="I132" s="12">
        <f t="shared" si="43"/>
        <v>0</v>
      </c>
      <c r="J132" s="12">
        <f t="shared" si="43"/>
        <v>0</v>
      </c>
      <c r="K132" s="11">
        <f t="shared" si="37"/>
        <v>0</v>
      </c>
      <c r="L132" s="11">
        <v>0</v>
      </c>
      <c r="M132" s="31">
        <f t="shared" si="30"/>
        <v>0</v>
      </c>
    </row>
    <row r="133" spans="1:13" ht="15" customHeight="1">
      <c r="A133" s="49"/>
      <c r="B133" s="43"/>
      <c r="C133" s="90" t="s">
        <v>51</v>
      </c>
      <c r="D133" s="5" t="s">
        <v>10</v>
      </c>
      <c r="E133" s="12">
        <f>F133+G133</f>
        <v>363</v>
      </c>
      <c r="F133" s="12"/>
      <c r="G133" s="12">
        <v>363</v>
      </c>
      <c r="H133" s="12">
        <f>I133+J133</f>
        <v>0</v>
      </c>
      <c r="I133" s="12"/>
      <c r="J133" s="12"/>
      <c r="K133" s="11"/>
      <c r="L133" s="11"/>
      <c r="M133" s="31"/>
    </row>
    <row r="134" spans="1:13" ht="17.25" customHeight="1">
      <c r="A134" s="52"/>
      <c r="B134" s="53"/>
      <c r="C134" s="91"/>
      <c r="D134" s="5" t="s">
        <v>2</v>
      </c>
      <c r="E134" s="12">
        <f>F134+G134</f>
        <v>450</v>
      </c>
      <c r="F134" s="12">
        <v>0</v>
      </c>
      <c r="G134" s="12">
        <v>450</v>
      </c>
      <c r="H134" s="12">
        <f>I134+J134</f>
        <v>0</v>
      </c>
      <c r="I134" s="12">
        <v>0</v>
      </c>
      <c r="J134" s="11">
        <v>0</v>
      </c>
      <c r="K134" s="11">
        <f t="shared" si="37"/>
        <v>0</v>
      </c>
      <c r="L134" s="11">
        <v>0</v>
      </c>
      <c r="M134" s="31">
        <f t="shared" si="30"/>
        <v>0</v>
      </c>
    </row>
    <row r="135" spans="1:13" ht="15.75">
      <c r="A135" s="52"/>
      <c r="B135" s="53"/>
      <c r="C135" s="92"/>
      <c r="D135" s="5" t="s">
        <v>3</v>
      </c>
      <c r="E135" s="12">
        <f>F135+G135</f>
        <v>1500</v>
      </c>
      <c r="F135" s="12">
        <v>0</v>
      </c>
      <c r="G135" s="12">
        <v>1500</v>
      </c>
      <c r="H135" s="12">
        <f>I135+J135</f>
        <v>0</v>
      </c>
      <c r="I135" s="12">
        <v>0</v>
      </c>
      <c r="J135" s="11">
        <v>0</v>
      </c>
      <c r="K135" s="11">
        <f t="shared" si="37"/>
        <v>0</v>
      </c>
      <c r="L135" s="11">
        <v>0</v>
      </c>
      <c r="M135" s="31">
        <f t="shared" si="30"/>
        <v>0</v>
      </c>
    </row>
    <row r="136" spans="1:13" ht="63.75" customHeight="1">
      <c r="A136" s="45">
        <v>20</v>
      </c>
      <c r="B136" s="39" t="s">
        <v>41</v>
      </c>
      <c r="C136" s="89" t="s">
        <v>176</v>
      </c>
      <c r="D136" s="77"/>
      <c r="E136" s="12">
        <f aca="true" t="shared" si="44" ref="E136:J136">E137</f>
        <v>3915</v>
      </c>
      <c r="F136" s="12">
        <f t="shared" si="44"/>
        <v>0</v>
      </c>
      <c r="G136" s="12">
        <f t="shared" si="44"/>
        <v>3915</v>
      </c>
      <c r="H136" s="12">
        <f t="shared" si="44"/>
        <v>95</v>
      </c>
      <c r="I136" s="12">
        <f t="shared" si="44"/>
        <v>0</v>
      </c>
      <c r="J136" s="12">
        <f t="shared" si="44"/>
        <v>95</v>
      </c>
      <c r="K136" s="11">
        <f t="shared" si="37"/>
        <v>2.4265644955300125</v>
      </c>
      <c r="L136" s="11">
        <v>0</v>
      </c>
      <c r="M136" s="31">
        <f t="shared" si="30"/>
        <v>2.4265644955300125</v>
      </c>
    </row>
    <row r="137" spans="1:13" ht="30" customHeight="1">
      <c r="A137" s="55"/>
      <c r="B137" s="69"/>
      <c r="C137" s="44" t="s">
        <v>51</v>
      </c>
      <c r="D137" s="5" t="s">
        <v>163</v>
      </c>
      <c r="E137" s="12">
        <f>F137+G137</f>
        <v>3915</v>
      </c>
      <c r="F137" s="12">
        <v>0</v>
      </c>
      <c r="G137" s="12">
        <v>3915</v>
      </c>
      <c r="H137" s="12">
        <f>I137+J137</f>
        <v>95</v>
      </c>
      <c r="I137" s="12">
        <v>0</v>
      </c>
      <c r="J137" s="11">
        <v>95</v>
      </c>
      <c r="K137" s="11">
        <f t="shared" si="37"/>
        <v>2.4265644955300125</v>
      </c>
      <c r="L137" s="11">
        <v>0</v>
      </c>
      <c r="M137" s="31">
        <f t="shared" si="30"/>
        <v>2.4265644955300125</v>
      </c>
    </row>
    <row r="138" spans="1:13" ht="48.75" customHeight="1">
      <c r="A138" s="45">
        <v>21</v>
      </c>
      <c r="B138" s="39" t="s">
        <v>150</v>
      </c>
      <c r="C138" s="89" t="s">
        <v>177</v>
      </c>
      <c r="D138" s="77"/>
      <c r="E138" s="12">
        <f aca="true" t="shared" si="45" ref="E138:J138">SUM(E139:E141)</f>
        <v>1910</v>
      </c>
      <c r="F138" s="12">
        <f t="shared" si="45"/>
        <v>0</v>
      </c>
      <c r="G138" s="12">
        <f t="shared" si="45"/>
        <v>1910</v>
      </c>
      <c r="H138" s="12">
        <f t="shared" si="45"/>
        <v>0</v>
      </c>
      <c r="I138" s="12">
        <f t="shared" si="45"/>
        <v>0</v>
      </c>
      <c r="J138" s="12">
        <f t="shared" si="45"/>
        <v>0</v>
      </c>
      <c r="K138" s="11">
        <f t="shared" si="37"/>
        <v>0</v>
      </c>
      <c r="L138" s="11">
        <v>0</v>
      </c>
      <c r="M138" s="31">
        <f t="shared" si="30"/>
        <v>0</v>
      </c>
    </row>
    <row r="139" spans="1:13" ht="31.5">
      <c r="A139" s="49"/>
      <c r="B139" s="68"/>
      <c r="C139" s="64" t="s">
        <v>51</v>
      </c>
      <c r="D139" s="62" t="s">
        <v>163</v>
      </c>
      <c r="E139" s="12">
        <f>F139+G139</f>
        <v>340</v>
      </c>
      <c r="F139" s="12">
        <v>0</v>
      </c>
      <c r="G139" s="12">
        <v>340</v>
      </c>
      <c r="H139" s="12">
        <f>I139+J139</f>
        <v>0</v>
      </c>
      <c r="I139" s="12">
        <v>0</v>
      </c>
      <c r="J139" s="12">
        <v>0</v>
      </c>
      <c r="K139" s="11">
        <f t="shared" si="37"/>
        <v>0</v>
      </c>
      <c r="L139" s="11">
        <v>0</v>
      </c>
      <c r="M139" s="31">
        <f>J139/G139*100</f>
        <v>0</v>
      </c>
    </row>
    <row r="140" spans="1:13" ht="31.5">
      <c r="A140" s="49"/>
      <c r="B140" s="68"/>
      <c r="C140" s="65"/>
      <c r="D140" s="5" t="s">
        <v>10</v>
      </c>
      <c r="E140" s="12">
        <f>F140+G140</f>
        <v>1450</v>
      </c>
      <c r="F140" s="12">
        <v>0</v>
      </c>
      <c r="G140" s="12">
        <v>1450</v>
      </c>
      <c r="H140" s="12">
        <f>I140+J140</f>
        <v>0</v>
      </c>
      <c r="I140" s="12">
        <v>0</v>
      </c>
      <c r="J140" s="12">
        <v>0</v>
      </c>
      <c r="K140" s="11">
        <f t="shared" si="37"/>
        <v>0</v>
      </c>
      <c r="L140" s="11">
        <v>1</v>
      </c>
      <c r="M140" s="31">
        <f>J140/G140*100</f>
        <v>0</v>
      </c>
    </row>
    <row r="141" spans="1:13" ht="16.5" customHeight="1">
      <c r="A141" s="46"/>
      <c r="B141" s="67"/>
      <c r="C141" s="66"/>
      <c r="D141" s="62" t="s">
        <v>2</v>
      </c>
      <c r="E141" s="12">
        <f>F141+G141</f>
        <v>120</v>
      </c>
      <c r="F141" s="12">
        <v>0</v>
      </c>
      <c r="G141" s="12">
        <v>120</v>
      </c>
      <c r="H141" s="12">
        <f>I141+J141</f>
        <v>0</v>
      </c>
      <c r="I141" s="12">
        <v>0</v>
      </c>
      <c r="J141" s="11">
        <v>0</v>
      </c>
      <c r="K141" s="11">
        <f t="shared" si="37"/>
        <v>0</v>
      </c>
      <c r="L141" s="11">
        <v>0</v>
      </c>
      <c r="M141" s="31">
        <f>J141/G141*100</f>
        <v>0</v>
      </c>
    </row>
    <row r="142" spans="1:13" ht="15.75" customHeight="1">
      <c r="A142" s="25"/>
      <c r="B142" s="26"/>
      <c r="C142" s="27"/>
      <c r="D142" s="16"/>
      <c r="E142" s="17"/>
      <c r="F142" s="17"/>
      <c r="G142" s="17"/>
      <c r="H142" s="17"/>
      <c r="I142" s="17"/>
      <c r="J142" s="18"/>
      <c r="K142" s="18"/>
      <c r="L142" s="18"/>
      <c r="M142" s="19"/>
    </row>
    <row r="143" spans="1:13" ht="15" customHeight="1">
      <c r="A143" s="15"/>
      <c r="B143" s="7"/>
      <c r="C143" s="14"/>
      <c r="D143" s="16"/>
      <c r="E143" s="17"/>
      <c r="F143" s="17"/>
      <c r="G143" s="17"/>
      <c r="H143" s="17"/>
      <c r="I143" s="17"/>
      <c r="J143" s="18"/>
      <c r="K143" s="18"/>
      <c r="L143" s="18"/>
      <c r="M143" s="19"/>
    </row>
  </sheetData>
  <sheetProtection/>
  <autoFilter ref="A10:M141"/>
  <mergeCells count="54">
    <mergeCell ref="A4:M4"/>
    <mergeCell ref="C91:D91"/>
    <mergeCell ref="C63:D63"/>
    <mergeCell ref="C77:D77"/>
    <mergeCell ref="I8:J8"/>
    <mergeCell ref="C48:D48"/>
    <mergeCell ref="E8:E9"/>
    <mergeCell ref="A12:D12"/>
    <mergeCell ref="C19:D19"/>
    <mergeCell ref="C27:D27"/>
    <mergeCell ref="H7:J7"/>
    <mergeCell ref="C37:C39"/>
    <mergeCell ref="C40:C43"/>
    <mergeCell ref="F8:G8"/>
    <mergeCell ref="C13:D13"/>
    <mergeCell ref="C29:D29"/>
    <mergeCell ref="C35:D35"/>
    <mergeCell ref="H8:H9"/>
    <mergeCell ref="A1:M1"/>
    <mergeCell ref="A2:M2"/>
    <mergeCell ref="A3:M3"/>
    <mergeCell ref="K8:K9"/>
    <mergeCell ref="C116:D116"/>
    <mergeCell ref="C102:C104"/>
    <mergeCell ref="C89:D89"/>
    <mergeCell ref="C110:D110"/>
    <mergeCell ref="C99:C101"/>
    <mergeCell ref="C96:D96"/>
    <mergeCell ref="C138:D138"/>
    <mergeCell ref="C83:C86"/>
    <mergeCell ref="C57:D57"/>
    <mergeCell ref="C132:D132"/>
    <mergeCell ref="C126:C128"/>
    <mergeCell ref="C120:C122"/>
    <mergeCell ref="C133:C135"/>
    <mergeCell ref="C105:C107"/>
    <mergeCell ref="B7:B9"/>
    <mergeCell ref="A7:A9"/>
    <mergeCell ref="A11:D11"/>
    <mergeCell ref="C136:D136"/>
    <mergeCell ref="C14:C16"/>
    <mergeCell ref="C123:D123"/>
    <mergeCell ref="C118:D118"/>
    <mergeCell ref="C44:C46"/>
    <mergeCell ref="K7:M7"/>
    <mergeCell ref="D7:D9"/>
    <mergeCell ref="C7:C9"/>
    <mergeCell ref="C67:D67"/>
    <mergeCell ref="C87:D87"/>
    <mergeCell ref="C53:C55"/>
    <mergeCell ref="C49:C51"/>
    <mergeCell ref="L8:M8"/>
    <mergeCell ref="E7:G7"/>
    <mergeCell ref="C60:C62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2016-03-09T08:03:57Z</cp:lastPrinted>
  <dcterms:created xsi:type="dcterms:W3CDTF">2014-07-04T13:22:28Z</dcterms:created>
  <dcterms:modified xsi:type="dcterms:W3CDTF">2016-05-20T07:23:50Z</dcterms:modified>
  <cp:category/>
  <cp:version/>
  <cp:contentType/>
  <cp:contentStatus/>
</cp:coreProperties>
</file>